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ttps://stateofwa-my.sharepoint.com/personal/timg_dor_wa_gov/Documents/Temp_Files/"/>
    </mc:Choice>
  </mc:AlternateContent>
  <xr:revisionPtr revIDLastSave="0" documentId="8_{AEEE2CA5-3026-44B4-A74C-B392608F1775}" xr6:coauthVersionLast="47" xr6:coauthVersionMax="47" xr10:uidLastSave="{00000000-0000-0000-0000-000000000000}"/>
  <bookViews>
    <workbookView xWindow="-108" yWindow="-108" windowWidth="23256" windowHeight="12456" xr2:uid="{00000000-000D-0000-FFFF-FFFF00000000}"/>
  </bookViews>
  <sheets>
    <sheet name="Lid lift Exemption 1st Levy " sheetId="6" r:id="rId1"/>
  </sheets>
  <calcPr calcId="191028" fullPrecision="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6" l="1"/>
  <c r="B150" i="6"/>
  <c r="F163" i="6"/>
  <c r="F195" i="6"/>
  <c r="F213" i="6"/>
  <c r="B225" i="6"/>
  <c r="N41" i="6"/>
  <c r="F43" i="6"/>
  <c r="N43" i="6"/>
  <c r="N112" i="6"/>
  <c r="N80" i="6"/>
  <c r="E82" i="6"/>
  <c r="N82" i="6"/>
  <c r="N12" i="6"/>
  <c r="N84" i="6"/>
  <c r="F16" i="6"/>
  <c r="N16" i="6"/>
  <c r="N85" i="6"/>
  <c r="B22" i="6"/>
  <c r="F22" i="6"/>
  <c r="N22" i="6"/>
  <c r="N87" i="6"/>
  <c r="N34" i="6"/>
  <c r="N89" i="6"/>
  <c r="N91" i="6"/>
  <c r="B96" i="6"/>
  <c r="N96" i="6"/>
  <c r="N9" i="6"/>
  <c r="N24" i="6"/>
  <c r="N36" i="6"/>
  <c r="B102" i="6"/>
  <c r="F102" i="6"/>
  <c r="N102" i="6"/>
  <c r="B107" i="6"/>
  <c r="N107" i="6"/>
  <c r="N115" i="6"/>
  <c r="N120" i="6"/>
  <c r="B131" i="6"/>
  <c r="B137" i="6"/>
  <c r="N55" i="6"/>
  <c r="F137" i="6"/>
  <c r="N137" i="6"/>
  <c r="B195" i="6"/>
  <c r="N195" i="6"/>
  <c r="N143" i="6"/>
  <c r="N148" i="6"/>
  <c r="F150" i="6"/>
  <c r="N150" i="6"/>
  <c r="N154" i="6"/>
  <c r="B171" i="6"/>
  <c r="B160" i="6"/>
  <c r="B165" i="6"/>
  <c r="F160" i="6"/>
  <c r="N160" i="6"/>
  <c r="B163" i="6"/>
  <c r="N163" i="6"/>
  <c r="F165" i="6"/>
  <c r="N165" i="6"/>
  <c r="F171" i="6"/>
  <c r="N171" i="6"/>
  <c r="B177" i="6"/>
  <c r="N177" i="6"/>
  <c r="N182" i="6"/>
  <c r="N185" i="6"/>
  <c r="N190" i="6"/>
  <c r="N198" i="6"/>
  <c r="N200" i="6"/>
  <c r="N205" i="6"/>
  <c r="B210" i="6"/>
  <c r="F210" i="6"/>
  <c r="N210" i="6"/>
  <c r="B213" i="6"/>
  <c r="N213" i="6"/>
  <c r="B220" i="6"/>
  <c r="F220" i="6"/>
  <c r="N220" i="6"/>
  <c r="F225" i="6"/>
  <c r="N225" i="6"/>
  <c r="B223" i="6"/>
  <c r="F223" i="6"/>
  <c r="N223" i="6"/>
  <c r="F131" i="6"/>
  <c r="N131" i="6"/>
  <c r="N155" i="6"/>
  <c r="E177" i="6"/>
  <c r="E96" i="6"/>
  <c r="E67" i="6"/>
  <c r="G80" i="6"/>
  <c r="C82" i="6"/>
  <c r="N76" i="6"/>
  <c r="J20" i="6"/>
  <c r="N3" i="6"/>
  <c r="N59" i="6"/>
  <c r="B31" i="6"/>
  <c r="N31" i="6"/>
  <c r="F34" i="6"/>
  <c r="F125" i="6"/>
  <c r="N49" i="6"/>
  <c r="N47" i="6"/>
  <c r="F67" i="6"/>
  <c r="N67" i="6"/>
  <c r="F63" i="6"/>
  <c r="N63" i="6"/>
  <c r="B125" i="6"/>
  <c r="N125" i="6"/>
</calcChain>
</file>

<file path=xl/sharedStrings.xml><?xml version="1.0" encoding="utf-8"?>
<sst xmlns="http://schemas.openxmlformats.org/spreadsheetml/2006/main" count="338" uniqueCount="221">
  <si>
    <t>TAXING DISTRICT</t>
  </si>
  <si>
    <t>Levy for</t>
  </si>
  <si>
    <t>Taxes</t>
  </si>
  <si>
    <t>Instructions for electronic version of form - Fill in highlighted cells all other self populate.</t>
  </si>
  <si>
    <t>Step 1 - Calculate levy rate for property not subject to the levy lid lift and excess levies.</t>
  </si>
  <si>
    <t>1-A</t>
  </si>
  <si>
    <t>Highest regular tax which could have been lawfully levied beginning with the 1985 levy (refund levy not included).</t>
  </si>
  <si>
    <t>Year</t>
  </si>
  <si>
    <t>×</t>
  </si>
  <si>
    <t>=</t>
  </si>
  <si>
    <t>Highest Lawful Levy Since 1985</t>
  </si>
  <si>
    <t>Limit Factor/Max Increase 101%</t>
  </si>
  <si>
    <t xml:space="preserve">1-B
</t>
  </si>
  <si>
    <t>Current year's assessed value of new construction, improvements, and wind turbines, solar, biomass, and geothermal facilities in original districts before annexation occurred times last year's levy rate (if an error occurred or an error correction was made in the previous year, use the rate that would have been levied had no error occurred).</t>
  </si>
  <si>
    <t>÷</t>
  </si>
  <si>
    <t>A.V.</t>
  </si>
  <si>
    <t>Last Year's Levy Rate</t>
  </si>
  <si>
    <t>1-C</t>
  </si>
  <si>
    <t>Tax increment  finance area increment AV increase (RCW 84.55.010(1)(e))  (value included in 1-B &amp;1-D cannot be included in 1-C)</t>
  </si>
  <si>
    <t xml:space="preserve">1-D
</t>
  </si>
  <si>
    <r>
      <t xml:space="preserve">Current year's state assessed property value </t>
    </r>
    <r>
      <rPr>
        <sz val="11"/>
        <color indexed="8"/>
        <rFont val="Arial"/>
        <family val="2"/>
      </rPr>
      <t>less last year's state assessed property value. The remainder is to be multiplied by last year's regular levy rate (or the rate that should have been levied).</t>
    </r>
  </si>
  <si>
    <t>-</t>
  </si>
  <si>
    <t>Current Year's A.V.</t>
  </si>
  <si>
    <t>Previous Year's A.V.</t>
  </si>
  <si>
    <t>Remainder</t>
  </si>
  <si>
    <t>Remainder from Line 1-D</t>
  </si>
  <si>
    <t>1-E</t>
  </si>
  <si>
    <t>Regular property tax limit: …………………………………….………….</t>
  </si>
  <si>
    <t>1A+1B+1C+1D</t>
  </si>
  <si>
    <t xml:space="preserve">Parts I-F through 1-H are used in calculating the additional levy limit due to annexation. </t>
  </si>
  <si>
    <t xml:space="preserve">1-F
</t>
  </si>
  <si>
    <t>Total in Line1- E</t>
  </si>
  <si>
    <t>Assessed Value Less Annexed AV</t>
  </si>
  <si>
    <t>1-G</t>
  </si>
  <si>
    <t>Annexed area's current assessed value including new construction and improvements, times the rate in Line 1-F.</t>
  </si>
  <si>
    <t>Annexed Area's A.V.</t>
  </si>
  <si>
    <t>Rate in Line1- F</t>
  </si>
  <si>
    <t>1-H</t>
  </si>
  <si>
    <t>Regular property tax limit including annexation …………………………</t>
  </si>
  <si>
    <t>1E+1G</t>
  </si>
  <si>
    <t>1-I</t>
  </si>
  <si>
    <t>Statutory maximum calculation</t>
  </si>
  <si>
    <t>Only enter fire/RFA rate, library rate, &amp; firefighter pension fund rate for cities annexed to a fire/RFA or library, or has a firefighters pension fund.</t>
  </si>
  <si>
    <t>+</t>
  </si>
  <si>
    <t xml:space="preserve">                                                                                                  ,,,,,,,,,,,,,,,,,,,,,,,,,,,,</t>
  </si>
  <si>
    <t>District base levy rate</t>
  </si>
  <si>
    <t>Fire or RFA Rate</t>
  </si>
  <si>
    <t>Library Rate</t>
  </si>
  <si>
    <t>Firefighter Pension Fund</t>
  </si>
  <si>
    <t>Statutory Rate Limit</t>
  </si>
  <si>
    <t>A.V. of District</t>
  </si>
  <si>
    <t>Statutory Amount</t>
  </si>
  <si>
    <t>1-J</t>
  </si>
  <si>
    <r>
      <t xml:space="preserve">Highest lawful Levy For This Tax Year  (Lesser of 1-H and 1-I) </t>
    </r>
    <r>
      <rPr>
        <sz val="11"/>
        <color indexed="8"/>
        <rFont val="Arial"/>
        <family val="2"/>
      </rPr>
      <t xml:space="preserve">…………………………………… </t>
    </r>
  </si>
  <si>
    <t>1-K</t>
  </si>
  <si>
    <r>
      <rPr>
        <b/>
        <sz val="11"/>
        <color rgb="FF000000"/>
        <rFont val="Arial"/>
        <family val="2"/>
      </rPr>
      <t>New highest lawful levy since 1985</t>
    </r>
    <r>
      <rPr>
        <sz val="11"/>
        <color rgb="FF000000"/>
        <rFont val="Arial"/>
        <family val="2"/>
      </rPr>
      <t xml:space="preserve"> (From step 1, lesser of I &amp; H minus C, unless A (before limit factor increase) is greater than I or H minus C, then  A before the limit factor increase.)</t>
    </r>
  </si>
  <si>
    <t>1-L</t>
  </si>
  <si>
    <t>Tax Base For Excess Levies</t>
  </si>
  <si>
    <t>1. Regular levy assessed value (including state-assessed property, and excluding</t>
  </si>
  <si>
    <t>boats, timber assessed value, and the senior citizen exemption for the regular levy)</t>
  </si>
  <si>
    <t>2. Less assessed value of the senior citizen exemption of less than $40,000 income or 65%</t>
  </si>
  <si>
    <t>of the median household income for the county based on lower of frozen or market value.</t>
  </si>
  <si>
    <t>3. Plus Timber Assessed Value (TAV) ………………………………...………..</t>
  </si>
  <si>
    <t>4. Tax base for excess and voted bond levies ………………………...…..……</t>
  </si>
  <si>
    <t>(1-2+3)</t>
  </si>
  <si>
    <t>Levy Amount</t>
  </si>
  <si>
    <t>A.V. from Line 1- L4 above</t>
  </si>
  <si>
    <t>Population:</t>
  </si>
  <si>
    <r>
      <t xml:space="preserve">           </t>
    </r>
    <r>
      <rPr>
        <sz val="9"/>
        <rFont val="Arial"/>
        <family val="2"/>
      </rPr>
      <t>Less than 10,000          10,000 or more</t>
    </r>
  </si>
  <si>
    <t>Was a resolution/ordinance adopted authorizing an increase over the previous year's levy?</t>
  </si>
  <si>
    <t xml:space="preserve">      Yes        No</t>
  </si>
  <si>
    <t>Was a second resolution/ordinance adopted authorizing an increase over the IPD?</t>
  </si>
  <si>
    <t xml:space="preserve">     Yes          No            N/A</t>
  </si>
  <si>
    <t xml:space="preserve">If so, what was the percentage increase? </t>
  </si>
  <si>
    <t>Calculated % Increase</t>
  </si>
  <si>
    <t>1-M</t>
  </si>
  <si>
    <t xml:space="preserve">Previous year's actual levy adjusted by the increases as stated in ordinance or resolution (RCW 84.55.120).  </t>
  </si>
  <si>
    <t>Previous Year's Actual Levy</t>
  </si>
  <si>
    <t>Plus Resolution Increase Amount</t>
  </si>
  <si>
    <t>Resolution Percentage of Increase</t>
  </si>
  <si>
    <t>1-N</t>
  </si>
  <si>
    <t>Amount for new construction, improvements, &amp; certain green energy (Line 1-B)</t>
  </si>
  <si>
    <t>1-O</t>
  </si>
  <si>
    <t>Amount for increment value increase (Line 1-C)</t>
  </si>
  <si>
    <t>1-P</t>
  </si>
  <si>
    <t>Amount for increase in value of state-assessed property (Line 1-D)</t>
  </si>
  <si>
    <t>1-Q</t>
  </si>
  <si>
    <t>Amount for increase in annexation (Line 1-G ) …………………………………………..</t>
  </si>
  <si>
    <t>1-R</t>
  </si>
  <si>
    <t>Total levy amount authorized, including the annexation ……………………………</t>
  </si>
  <si>
    <t xml:space="preserve">       Lesser of 1-M+        (1-N+1-O+1-P+1-Q)</t>
  </si>
  <si>
    <t>1-S</t>
  </si>
  <si>
    <t>Total levy amount authorized by resolution (1-R) plus amount refunded or to be refunded (RCW 84.55.070).</t>
  </si>
  <si>
    <t>Total from  1-R</t>
  </si>
  <si>
    <t>Amount to be Refunded</t>
  </si>
  <si>
    <t>Amount allowable per 
Resolution/Ordinance</t>
  </si>
  <si>
    <t>1-T</t>
  </si>
  <si>
    <t>Levy limit from line 1-H, plus amount refunded or to be refunded (RCW 84.55.070).</t>
  </si>
  <si>
    <t>Line 1-H</t>
  </si>
  <si>
    <t>Total</t>
  </si>
  <si>
    <t>1-U</t>
  </si>
  <si>
    <t>Amount of taxes recovered due to a settlement of highly valued disputed property (RCW 84.52.018).</t>
  </si>
  <si>
    <t>―</t>
  </si>
  <si>
    <t>Lesser of 1-S and 1-T</t>
  </si>
  <si>
    <t>Amount Held in Abeyance</t>
  </si>
  <si>
    <t>1-V</t>
  </si>
  <si>
    <t>Statutory limit from line 1-I on page 1 (dollar amount, not the rate) …………………</t>
  </si>
  <si>
    <t>1-W</t>
  </si>
  <si>
    <t>Lesser of I-U and 1-V ……………………………………………………………………</t>
  </si>
  <si>
    <t>1-X</t>
  </si>
  <si>
    <t>Levy Corrections</t>
  </si>
  <si>
    <t>Year of Error:</t>
  </si>
  <si>
    <t>1. Minus amount over levied (if applicable) …………………………………………..</t>
  </si>
  <si>
    <t>2. Plus amount under levied (if applicable) ………………………………………….</t>
  </si>
  <si>
    <t>1-Y</t>
  </si>
  <si>
    <r>
      <t>Total:</t>
    </r>
    <r>
      <rPr>
        <sz val="11"/>
        <color indexed="8"/>
        <rFont val="Arial"/>
        <family val="2"/>
      </rPr>
      <t xml:space="preserve"> 1W +/- 1X ………………………………………………………………………….</t>
    </r>
  </si>
  <si>
    <t>1-Z</t>
  </si>
  <si>
    <r>
      <t xml:space="preserve">Regular Levy Rate Computation </t>
    </r>
    <r>
      <rPr>
        <b/>
        <u/>
        <sz val="11"/>
        <color rgb="FF000000"/>
        <rFont val="Arial"/>
        <family val="2"/>
      </rPr>
      <t>Without</t>
    </r>
    <r>
      <rPr>
        <b/>
        <sz val="11"/>
        <color rgb="FF000000"/>
        <rFont val="Arial"/>
        <family val="2"/>
      </rPr>
      <t xml:space="preserve"> Levy Error Correction</t>
    </r>
  </si>
  <si>
    <t>Use this rate in next year's levy calculations unless it's changed due to levy error, other limitation, or there's a road levy shift.</t>
  </si>
  <si>
    <t>Lesser of 1-V and 1-W</t>
  </si>
  <si>
    <t>TV on  line 1-I</t>
  </si>
  <si>
    <t>rate w/o error correction</t>
  </si>
  <si>
    <t>1-AA</t>
  </si>
  <si>
    <t>Use this rate for the current year's tax roll unless it is changed due to another levy limitation such as the $5.90 limit.</t>
  </si>
  <si>
    <t>Lesser of 1-V and 1-Y</t>
  </si>
  <si>
    <t>Amount on line 1-I</t>
  </si>
  <si>
    <t>rate before aggregate check</t>
  </si>
  <si>
    <t>1-AB</t>
  </si>
  <si>
    <t>Road Levy Shift Rate Computation -  (Do not enter a shift amount in both shift fields.)</t>
  </si>
  <si>
    <t>1-AC</t>
  </si>
  <si>
    <t>OR</t>
  </si>
  <si>
    <r>
      <t xml:space="preserve">Amount shifted </t>
    </r>
    <r>
      <rPr>
        <b/>
        <sz val="10"/>
        <rFont val="Arial"/>
        <family val="2"/>
      </rPr>
      <t>TO</t>
    </r>
    <r>
      <rPr>
        <sz val="10"/>
        <rFont val="Arial"/>
        <family val="2"/>
      </rPr>
      <t xml:space="preserve"> this taxing district</t>
    </r>
  </si>
  <si>
    <r>
      <t>Amount shifted</t>
    </r>
    <r>
      <rPr>
        <b/>
        <sz val="10"/>
        <rFont val="Arial"/>
        <family val="2"/>
      </rPr>
      <t xml:space="preserve"> FROM</t>
    </r>
    <r>
      <rPr>
        <sz val="10"/>
        <rFont val="Arial"/>
        <family val="2"/>
      </rPr>
      <t xml:space="preserve"> this taxing district</t>
    </r>
  </si>
  <si>
    <t>1-AD</t>
  </si>
  <si>
    <t>Post Shift Levy Amount</t>
  </si>
  <si>
    <t>Post Shift Levy Rate</t>
  </si>
  <si>
    <t>Step 2 - Calculate the levy limitation amounts for property subject to the levy lid lift.</t>
  </si>
  <si>
    <t>2-A</t>
  </si>
  <si>
    <t>2-C</t>
  </si>
  <si>
    <t>(If the error occured in the 2024 tax year or a subsequent year &amp; correction results in a rate greater than the statutory maximum rate limit, please contact DOR for additional instructions.)</t>
  </si>
  <si>
    <t>1. Minus amount over levied (if applicable) ……………………………………………...</t>
  </si>
  <si>
    <t>2. Plus amount under levied (if applicable) ……………………………………………....</t>
  </si>
  <si>
    <t>Step 3 - Determine levy amount not subject to the lid lift &amp; total district allowable levy amount</t>
  </si>
  <si>
    <t>3-A</t>
  </si>
  <si>
    <t>x</t>
  </si>
  <si>
    <t>Levy rate for parcels not subject to the lid lift (rate from Step 1-AD)</t>
  </si>
  <si>
    <t>Levy amount from parcels not subject to the lid lift</t>
  </si>
  <si>
    <t>3-B</t>
  </si>
  <si>
    <t>3-C</t>
  </si>
  <si>
    <t>Total levy amount (3-A +3-B) …......................................................</t>
  </si>
  <si>
    <t>3-D</t>
  </si>
  <si>
    <t>Total amount certified by county legislative authority or taxing district as applicable (RCW 84.52.020 &amp; RCW 84.52.70)..........................................</t>
  </si>
  <si>
    <t>Total levy amount (lesser of 3-C and 3-D)  …..............................................................</t>
  </si>
  <si>
    <t>3-E</t>
  </si>
  <si>
    <t>4-A</t>
  </si>
  <si>
    <t>Lesser Levy Limit, 3-E</t>
  </si>
  <si>
    <t>Levy Amount Not Subject to Lid Lift, 3-A</t>
  </si>
  <si>
    <t>Levy Amount Subject to Lid Lift</t>
  </si>
  <si>
    <t>4-B</t>
  </si>
  <si>
    <t>Levy Amount Subject to Lid Lift, 4-A</t>
  </si>
  <si>
    <t>5-A</t>
  </si>
  <si>
    <t>Levy Rate for parcels exempt from lid lift (From step 1-AD)</t>
  </si>
  <si>
    <t>Rate representing lid lift</t>
  </si>
  <si>
    <t>Levy amount approved by the voters</t>
  </si>
  <si>
    <t>TV subject to lid lift</t>
  </si>
  <si>
    <t>Levy Rate Approved by Voters</t>
  </si>
  <si>
    <t>2-B</t>
  </si>
  <si>
    <t>Levy Amount Approved by the Voters</t>
  </si>
  <si>
    <t>2-D</t>
  </si>
  <si>
    <t>New highest lawful levy since 1985   ...........................................................</t>
  </si>
  <si>
    <t>Levy Rate for Refund Only</t>
  </si>
  <si>
    <t>Refund Levy calculations:</t>
  </si>
  <si>
    <t>2-E</t>
  </si>
  <si>
    <t>2-F</t>
  </si>
  <si>
    <t>Total levy amount (lesser of voter approved amount or statutory maximum rate limit, plus refund levy:</t>
  </si>
  <si>
    <t>Total from Line 2-C</t>
  </si>
  <si>
    <t>Total Levy</t>
  </si>
  <si>
    <t>2-G</t>
  </si>
  <si>
    <t>2-H</t>
  </si>
  <si>
    <t>2-I</t>
  </si>
  <si>
    <t>2-J</t>
  </si>
  <si>
    <t>Regular Levy Amount</t>
  </si>
  <si>
    <t>Lid Lift Levy Amount</t>
  </si>
  <si>
    <t xml:space="preserve">Levy Rate for Parcels Subject to Lid lift (4-B) </t>
  </si>
  <si>
    <t xml:space="preserve">Step 4 - Calculate the levy amount and rate subject to the lid lift </t>
  </si>
  <si>
    <r>
      <t xml:space="preserve">Highest lawful Levy For This Tax Year  (Lesser of 2-A and2-B) </t>
    </r>
    <r>
      <rPr>
        <sz val="11"/>
        <color indexed="8"/>
        <rFont val="Arial"/>
        <family val="2"/>
      </rPr>
      <t xml:space="preserve">…………………………………… </t>
    </r>
  </si>
  <si>
    <t>Remaining refund amount subject to lid lift levy amount</t>
  </si>
  <si>
    <t>Statutory limit from line 2-B (dollar amount, not the rate) …………………….................</t>
  </si>
  <si>
    <t>Refund Amount from Lince 2-G</t>
  </si>
  <si>
    <t>Total Levy from Line 2-H</t>
  </si>
  <si>
    <t>2-K</t>
  </si>
  <si>
    <t>2-L</t>
  </si>
  <si>
    <t>2-M</t>
  </si>
  <si>
    <t>Lesser of 2-I and 2-J ……………………………………………………………………..</t>
  </si>
  <si>
    <r>
      <t>Total:</t>
    </r>
    <r>
      <rPr>
        <sz val="11"/>
        <color indexed="8"/>
        <rFont val="Arial"/>
        <family val="2"/>
      </rPr>
      <t xml:space="preserve"> 2K +/- 2L ………………………………………………………………………….</t>
    </r>
    <r>
      <rPr>
        <b/>
        <sz val="11"/>
        <color rgb="FF000000"/>
        <rFont val="Arial"/>
        <family val="2"/>
      </rPr>
      <t>...</t>
    </r>
  </si>
  <si>
    <t>5-B</t>
  </si>
  <si>
    <t>5-C</t>
  </si>
  <si>
    <t>Levy Rate Subject to Lid Lift*</t>
  </si>
  <si>
    <t>*Use this levy rate in next year's levy calculations when calculating the new growth limit subject to the lid lift, unless this rate contains a levy error or a levy error correction.</t>
  </si>
  <si>
    <t>Step 5 - Alternative levy rates for county assessors to use in their tax rolls depending on how their assessment software is programmed to track the taxable value subject to the lid lift and not subject to the lid lift. Use the information in 5-B and 5-C when reporting information to the Department of Revenue.</t>
  </si>
  <si>
    <r>
      <t>Excess Levy Rate Computation -</t>
    </r>
    <r>
      <rPr>
        <sz val="11"/>
        <color indexed="8"/>
        <rFont val="Arial"/>
        <family val="2"/>
      </rPr>
      <t xml:space="preserve"> Excess levy amount divided by the assessed value in Line 1-L 4 above.</t>
    </r>
  </si>
  <si>
    <r>
      <t xml:space="preserve">Bond Levy Rate Computation </t>
    </r>
    <r>
      <rPr>
        <sz val="11"/>
        <color indexed="8"/>
        <rFont val="Arial"/>
        <family val="2"/>
      </rPr>
      <t>- Bond levy amount divided by the assessed value in Line 1-L 4 above.</t>
    </r>
  </si>
  <si>
    <r>
      <t>Regular Levy Rate Computation:</t>
    </r>
    <r>
      <rPr>
        <sz val="11"/>
        <color indexed="8"/>
        <rFont val="Arial"/>
        <family val="2"/>
      </rPr>
      <t xml:space="preserve"> Lesser of 1-V and 1-Y divided by the assessed value in line 1-I.</t>
    </r>
  </si>
  <si>
    <t>Total District Taxable Value 1-I</t>
  </si>
  <si>
    <t>AV of parcels NOT subject to the lid lift (dfference between1-I and 2-B)</t>
  </si>
  <si>
    <t>Refund amount based on AV NOT subject to Lid Lift</t>
  </si>
  <si>
    <t>Total Refund Amount 1-S</t>
  </si>
  <si>
    <t>Allowable levy amount from 2-M (subject to the lid lift).......................</t>
  </si>
  <si>
    <t>Total AV of District 1-I</t>
  </si>
  <si>
    <t>Levy rate for all taxable parcels 1-AD</t>
  </si>
  <si>
    <t>Lid Lift Levy Rate 5-A</t>
  </si>
  <si>
    <t>To find the rate to be used in 1-G, take the levy limit as shown in Line 1-E above and divide it by the current assessed value of the district, excluding the annexed area.</t>
  </si>
  <si>
    <t xml:space="preserve">    A.V. of District Subject to Lid Lift 2-A</t>
  </si>
  <si>
    <t>Refund Levy Rate Line 2-E</t>
  </si>
  <si>
    <t>Refund amount based on TV not subject to lid lift Line 2-F</t>
  </si>
  <si>
    <t>AV of parcels not subject to the lid lift 2-F</t>
  </si>
  <si>
    <t>Assessed Value Subject to Lid Lift, Line 2-A</t>
  </si>
  <si>
    <t>Assessed Value of Parcels Subject to Lid Lift 2-A</t>
  </si>
  <si>
    <t>Did the taxing district cause the error (yes or no):</t>
  </si>
  <si>
    <t>REV 64-0123 (10/02/2025)</t>
  </si>
  <si>
    <t>Levy Calculations For Lid Lift With Exemption Condition -  First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</si>
</sst>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44" formatCode="_(&quot;$&quot;* #,##0.00_);_(&quot;$&quot;* \(#,##0.00\);_(&quot;$&quot;* &quot;-&quot;??_);_(@_)"/>
    <numFmt numFmtId="164" formatCode="&quot;$&quot;#,##0.00"/>
    <numFmt numFmtId="165" formatCode="&quot;$&quot;#,##0"/>
    <numFmt numFmtId="166" formatCode="0.000000000000"/>
    <numFmt numFmtId="167" formatCode="0.000000000000%"/>
    <numFmt numFmtId="168" formatCode="&quot;$&quot;#,##0.0"/>
    <numFmt numFmtId="169" formatCode="0.000%"/>
    <numFmt numFmtId="170" formatCode="0.000"/>
    <numFmt numFmtId="171" formatCode="&quot;$&quot;#,##0.00;[Red]&quot;$&quot;#,##0.00"/>
    <numFmt numFmtId="172" formatCode="#,##0.00;[Red]#,##0.00"/>
    <numFmt numFmtId="173" formatCode="#,##0.000000000000"/>
    <numFmt numFmtId="174" formatCode="&quot;$&quot;#,##0.000000000000_);\(&quot;$&quot;#,##0.000000000000\)"/>
    <numFmt numFmtId="175" formatCode="#,##0.000000000000_);\(#,##0.000000000000\)"/>
  </numFmts>
  <fonts count="28" x14ac:knownFonts="1">
    <font>
      <sz val="10"/>
      <name val="Arial"/>
    </font>
    <font>
      <sz val="10"/>
      <name val="Arial"/>
      <family val="2"/>
    </font>
    <font>
      <sz val="12"/>
      <name val="Arial"/>
      <family val="2"/>
    </font>
    <font>
      <sz val="2"/>
      <name val="Arial"/>
      <family val="2"/>
    </font>
    <font>
      <sz val="8"/>
      <name val="Arial"/>
      <family val="2"/>
    </font>
    <font>
      <sz val="9"/>
      <name val="Arial"/>
      <family val="2"/>
    </font>
    <font>
      <sz val="11"/>
      <color indexed="8"/>
      <name val="Arial"/>
      <family val="2"/>
    </font>
    <font>
      <sz val="11"/>
      <name val="Arial"/>
      <family val="2"/>
    </font>
    <font>
      <b/>
      <sz val="11"/>
      <name val="Arial"/>
      <family val="2"/>
    </font>
    <font>
      <b/>
      <sz val="10"/>
      <name val="Arial"/>
      <family val="2"/>
    </font>
    <font>
      <sz val="10"/>
      <name val="Arial"/>
      <family val="2"/>
    </font>
    <font>
      <b/>
      <sz val="11"/>
      <color rgb="FF000000"/>
      <name val="Arial"/>
      <family val="2"/>
    </font>
    <font>
      <sz val="11"/>
      <color rgb="FF000000"/>
      <name val="Arial"/>
      <family val="2"/>
    </font>
    <font>
      <sz val="9"/>
      <color rgb="FF000000"/>
      <name val="Arial"/>
      <family val="2"/>
    </font>
    <font>
      <sz val="10"/>
      <color rgb="FF000000"/>
      <name val="Arial"/>
      <family val="2"/>
    </font>
    <font>
      <sz val="11"/>
      <color rgb="FF000000"/>
      <name val="Calibri"/>
      <family val="2"/>
    </font>
    <font>
      <sz val="8"/>
      <color rgb="FF000000"/>
      <name val="Arial"/>
      <family val="2"/>
    </font>
    <font>
      <b/>
      <sz val="14"/>
      <color rgb="FF000000"/>
      <name val="Arial"/>
      <family val="2"/>
    </font>
    <font>
      <b/>
      <u/>
      <sz val="11"/>
      <color rgb="FF000000"/>
      <name val="Arial"/>
      <family val="2"/>
    </font>
    <font>
      <b/>
      <sz val="10"/>
      <color rgb="FF000000"/>
      <name val="Arial"/>
      <family val="2"/>
    </font>
    <font>
      <sz val="9.5"/>
      <color rgb="FF000000"/>
      <name val="Arial"/>
      <family val="2"/>
    </font>
    <font>
      <sz val="9.5"/>
      <name val="Arial"/>
      <family val="2"/>
    </font>
    <font>
      <b/>
      <sz val="14"/>
      <name val="Arial"/>
      <family val="2"/>
    </font>
    <font>
      <b/>
      <sz val="11"/>
      <color indexed="8"/>
      <name val="Arial"/>
      <family val="2"/>
    </font>
    <font>
      <sz val="9"/>
      <color indexed="8"/>
      <name val="Arial"/>
      <family val="2"/>
    </font>
    <font>
      <b/>
      <sz val="12"/>
      <name val="Arial"/>
      <family val="2"/>
    </font>
    <font>
      <b/>
      <sz val="14"/>
      <color indexed="8"/>
      <name val="Arial"/>
      <family val="2"/>
    </font>
    <font>
      <sz val="7"/>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9">
    <xf numFmtId="0" fontId="0" fillId="0" borderId="0" xfId="0"/>
    <xf numFmtId="0" fontId="10" fillId="0" borderId="0" xfId="0" applyFont="1"/>
    <xf numFmtId="0" fontId="7" fillId="0" borderId="0" xfId="0" applyFont="1" applyProtection="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top" wrapText="1"/>
      <protection hidden="1"/>
    </xf>
    <xf numFmtId="0" fontId="3" fillId="0" borderId="0" xfId="0" applyFont="1" applyProtection="1">
      <protection hidden="1"/>
    </xf>
    <xf numFmtId="0" fontId="3" fillId="0" borderId="0" xfId="0" applyFont="1"/>
    <xf numFmtId="0" fontId="12" fillId="0" borderId="3" xfId="0" applyFont="1" applyBorder="1" applyAlignment="1" applyProtection="1">
      <alignment vertical="top" wrapText="1"/>
      <protection hidden="1"/>
    </xf>
    <xf numFmtId="0" fontId="2" fillId="0" borderId="0" xfId="0" applyFont="1" applyProtection="1">
      <protection hidden="1"/>
    </xf>
    <xf numFmtId="0" fontId="2" fillId="0" borderId="0" xfId="0" applyFont="1"/>
    <xf numFmtId="0" fontId="12" fillId="0" borderId="1" xfId="0" applyFont="1" applyBorder="1" applyAlignment="1" applyProtection="1">
      <alignment vertical="top" wrapText="1"/>
      <protection hidden="1"/>
    </xf>
    <xf numFmtId="0" fontId="12" fillId="0" borderId="1" xfId="0" applyFont="1" applyBorder="1" applyAlignment="1" applyProtection="1">
      <alignment vertical="top"/>
      <protection hidden="1"/>
    </xf>
    <xf numFmtId="0" fontId="12" fillId="0" borderId="0" xfId="0" applyFont="1" applyAlignment="1" applyProtection="1">
      <alignment vertical="top"/>
      <protection hidden="1"/>
    </xf>
    <xf numFmtId="0" fontId="12" fillId="0" borderId="2" xfId="0" applyFont="1" applyBorder="1" applyAlignment="1" applyProtection="1">
      <alignment vertical="top"/>
      <protection hidden="1"/>
    </xf>
    <xf numFmtId="9" fontId="12" fillId="0" borderId="0" xfId="2" applyFont="1" applyFill="1" applyBorder="1" applyAlignment="1" applyProtection="1">
      <alignment vertical="top"/>
      <protection hidden="1"/>
    </xf>
    <xf numFmtId="44" fontId="12" fillId="0" borderId="0" xfId="1" applyFont="1" applyFill="1" applyBorder="1" applyAlignment="1" applyProtection="1">
      <alignment horizontal="center" vertical="top"/>
      <protection hidden="1"/>
    </xf>
    <xf numFmtId="165" fontId="12" fillId="0" borderId="4" xfId="2" applyNumberFormat="1" applyFont="1" applyFill="1" applyBorder="1" applyAlignment="1" applyProtection="1">
      <alignment horizontal="left" vertical="top"/>
      <protection hidden="1"/>
    </xf>
    <xf numFmtId="165" fontId="12" fillId="0" borderId="0" xfId="2" applyNumberFormat="1" applyFont="1" applyFill="1" applyBorder="1" applyAlignment="1" applyProtection="1">
      <alignment horizontal="left" vertical="top"/>
      <protection hidden="1"/>
    </xf>
    <xf numFmtId="0" fontId="13" fillId="0" borderId="1" xfId="0" applyFont="1" applyBorder="1" applyAlignment="1" applyProtection="1">
      <alignment vertical="top"/>
      <protection hidden="1"/>
    </xf>
    <xf numFmtId="0" fontId="13" fillId="0" borderId="0" xfId="0" applyFont="1" applyAlignment="1" applyProtection="1">
      <alignment vertical="top"/>
      <protection hidden="1"/>
    </xf>
    <xf numFmtId="0" fontId="5" fillId="0" borderId="0" xfId="0" applyFont="1" applyProtection="1">
      <protection hidden="1"/>
    </xf>
    <xf numFmtId="0" fontId="5" fillId="0" borderId="0" xfId="0" applyFont="1"/>
    <xf numFmtId="0" fontId="12" fillId="0" borderId="2" xfId="0" applyFont="1" applyBorder="1" applyAlignment="1" applyProtection="1">
      <alignment horizontal="left" vertical="top"/>
      <protection hidden="1"/>
    </xf>
    <xf numFmtId="44" fontId="11" fillId="0" borderId="0" xfId="1" applyFont="1" applyFill="1" applyBorder="1" applyAlignment="1" applyProtection="1">
      <alignment horizontal="center" vertical="top"/>
      <protection hidden="1"/>
    </xf>
    <xf numFmtId="0" fontId="12" fillId="0" borderId="5" xfId="0" applyFont="1" applyBorder="1" applyAlignment="1" applyProtection="1">
      <alignment vertical="top"/>
      <protection hidden="1"/>
    </xf>
    <xf numFmtId="0" fontId="12" fillId="0" borderId="4" xfId="0" applyFont="1" applyBorder="1" applyAlignment="1" applyProtection="1">
      <alignment vertical="top"/>
      <protection hidden="1"/>
    </xf>
    <xf numFmtId="0" fontId="12" fillId="0" borderId="6" xfId="0" applyFont="1" applyBorder="1" applyAlignment="1" applyProtection="1">
      <alignment vertical="top"/>
      <protection hidden="1"/>
    </xf>
    <xf numFmtId="0" fontId="13" fillId="0" borderId="2" xfId="0" applyFont="1" applyBorder="1" applyAlignment="1" applyProtection="1">
      <alignment vertical="top"/>
      <protection hidden="1"/>
    </xf>
    <xf numFmtId="0" fontId="2" fillId="0" borderId="0" xfId="0" applyFont="1" applyAlignment="1">
      <alignment wrapText="1"/>
    </xf>
    <xf numFmtId="0" fontId="2" fillId="0" borderId="0" xfId="0" applyFont="1" applyAlignment="1" applyProtection="1">
      <alignment wrapText="1"/>
      <protection hidden="1"/>
    </xf>
    <xf numFmtId="0" fontId="12" fillId="0" borderId="3" xfId="0" applyFont="1" applyBorder="1" applyAlignment="1" applyProtection="1">
      <alignment vertical="top"/>
      <protection hidden="1"/>
    </xf>
    <xf numFmtId="0" fontId="12" fillId="0" borderId="8" xfId="0" applyFont="1" applyBorder="1" applyAlignment="1" applyProtection="1">
      <alignment vertical="top"/>
      <protection hidden="1"/>
    </xf>
    <xf numFmtId="0" fontId="13" fillId="0" borderId="0" xfId="0" applyFont="1" applyAlignment="1" applyProtection="1">
      <alignment horizontal="left" vertical="top"/>
      <protection hidden="1"/>
    </xf>
    <xf numFmtId="0" fontId="5" fillId="0" borderId="0" xfId="0" applyFont="1" applyAlignment="1">
      <alignment vertical="top"/>
    </xf>
    <xf numFmtId="0" fontId="11" fillId="0" borderId="0" xfId="0" applyFont="1" applyAlignment="1" applyProtection="1">
      <alignment vertical="top"/>
      <protection hidden="1"/>
    </xf>
    <xf numFmtId="0" fontId="13" fillId="0" borderId="5" xfId="0" applyFont="1" applyBorder="1" applyAlignment="1" applyProtection="1">
      <alignment vertical="top"/>
      <protection hidden="1"/>
    </xf>
    <xf numFmtId="0" fontId="13" fillId="0" borderId="4" xfId="0" applyFont="1" applyBorder="1" applyAlignment="1" applyProtection="1">
      <alignment vertical="top"/>
      <protection hidden="1"/>
    </xf>
    <xf numFmtId="0" fontId="13" fillId="0" borderId="6" xfId="0" applyFont="1" applyBorder="1" applyAlignment="1" applyProtection="1">
      <alignment vertical="top"/>
      <protection hidden="1"/>
    </xf>
    <xf numFmtId="0" fontId="12" fillId="0" borderId="7" xfId="0" applyFont="1" applyBorder="1" applyAlignment="1" applyProtection="1">
      <alignment horizontal="center" vertical="top"/>
      <protection hidden="1"/>
    </xf>
    <xf numFmtId="0" fontId="12" fillId="0" borderId="7" xfId="0" applyFont="1" applyBorder="1" applyAlignment="1" applyProtection="1">
      <alignment vertical="top"/>
      <protection hidden="1"/>
    </xf>
    <xf numFmtId="44" fontId="12" fillId="0" borderId="0" xfId="0" applyNumberFormat="1" applyFont="1" applyAlignment="1" applyProtection="1">
      <alignment horizontal="center" vertical="top"/>
      <protection hidden="1"/>
    </xf>
    <xf numFmtId="0" fontId="12" fillId="0" borderId="8" xfId="0" applyFont="1" applyBorder="1" applyAlignment="1" applyProtection="1">
      <alignment horizontal="center" vertical="top"/>
      <protection hidden="1"/>
    </xf>
    <xf numFmtId="39" fontId="12" fillId="0" borderId="0" xfId="1" applyNumberFormat="1" applyFont="1" applyFill="1" applyBorder="1" applyAlignment="1" applyProtection="1">
      <alignment horizontal="center" vertical="top"/>
      <protection hidden="1"/>
    </xf>
    <xf numFmtId="0" fontId="11" fillId="0" borderId="3" xfId="0" applyFont="1" applyBorder="1" applyAlignment="1" applyProtection="1">
      <alignment vertical="top"/>
      <protection hidden="1"/>
    </xf>
    <xf numFmtId="0" fontId="11" fillId="0" borderId="1" xfId="0" applyFont="1" applyBorder="1" applyAlignment="1" applyProtection="1">
      <alignment vertical="top"/>
      <protection hidden="1"/>
    </xf>
    <xf numFmtId="0" fontId="11" fillId="0" borderId="4" xfId="0" applyFont="1" applyBorder="1" applyAlignment="1" applyProtection="1">
      <alignment horizontal="center"/>
      <protection hidden="1"/>
    </xf>
    <xf numFmtId="0" fontId="7" fillId="0" borderId="7" xfId="0" applyFont="1" applyBorder="1" applyAlignment="1" applyProtection="1">
      <alignment vertical="top"/>
      <protection hidden="1"/>
    </xf>
    <xf numFmtId="0" fontId="15" fillId="0" borderId="7" xfId="0" applyFont="1" applyBorder="1" applyAlignment="1" applyProtection="1">
      <alignment vertical="top"/>
      <protection hidden="1"/>
    </xf>
    <xf numFmtId="0" fontId="8" fillId="0" borderId="7" xfId="0" applyFont="1" applyBorder="1" applyAlignment="1" applyProtection="1">
      <alignment horizontal="center" vertical="top"/>
      <protection hidden="1"/>
    </xf>
    <xf numFmtId="0" fontId="8" fillId="0" borderId="7" xfId="0" applyFont="1" applyBorder="1" applyProtection="1">
      <protection hidden="1"/>
    </xf>
    <xf numFmtId="0" fontId="11" fillId="0" borderId="7" xfId="0" applyFont="1" applyBorder="1" applyAlignment="1" applyProtection="1">
      <alignment horizontal="center" wrapText="1"/>
      <protection hidden="1"/>
    </xf>
    <xf numFmtId="0" fontId="11" fillId="0" borderId="7" xfId="0" applyFont="1" applyBorder="1" applyAlignment="1" applyProtection="1">
      <alignment horizontal="left" wrapText="1"/>
      <protection hidden="1"/>
    </xf>
    <xf numFmtId="0" fontId="11" fillId="0" borderId="8" xfId="0" applyFont="1" applyBorder="1" applyAlignment="1" applyProtection="1">
      <alignment wrapText="1"/>
      <protection hidden="1"/>
    </xf>
    <xf numFmtId="0" fontId="11" fillId="0" borderId="1" xfId="0" applyFont="1" applyBorder="1" applyAlignment="1" applyProtection="1">
      <alignment horizontal="center" vertical="top" wrapText="1"/>
      <protection hidden="1"/>
    </xf>
    <xf numFmtId="0" fontId="11" fillId="0" borderId="2" xfId="0" applyFont="1" applyBorder="1" applyAlignment="1" applyProtection="1">
      <alignment horizontal="center" vertical="top" wrapText="1"/>
      <protection hidden="1"/>
    </xf>
    <xf numFmtId="0" fontId="15" fillId="0" borderId="0" xfId="0" applyFont="1" applyProtection="1">
      <protection hidden="1"/>
    </xf>
    <xf numFmtId="0" fontId="12" fillId="0" borderId="2" xfId="0" applyFont="1" applyBorder="1" applyAlignment="1" applyProtection="1">
      <alignment wrapText="1"/>
      <protection hidden="1"/>
    </xf>
    <xf numFmtId="0" fontId="11" fillId="0" borderId="2" xfId="0" applyFont="1" applyBorder="1" applyAlignment="1" applyProtection="1">
      <alignment wrapText="1"/>
      <protection hidden="1"/>
    </xf>
    <xf numFmtId="0" fontId="11" fillId="0" borderId="5" xfId="0" applyFont="1" applyBorder="1" applyAlignment="1" applyProtection="1">
      <alignment horizontal="center" vertical="top" wrapText="1"/>
      <protection hidden="1"/>
    </xf>
    <xf numFmtId="0" fontId="11" fillId="0" borderId="4" xfId="0" applyFont="1" applyBorder="1" applyAlignment="1" applyProtection="1">
      <alignment horizontal="center" vertical="top" wrapText="1"/>
      <protection hidden="1"/>
    </xf>
    <xf numFmtId="0" fontId="11" fillId="0" borderId="6" xfId="0" applyFont="1" applyBorder="1" applyAlignment="1" applyProtection="1">
      <alignment horizontal="center" vertical="top" wrapText="1"/>
      <protection hidden="1"/>
    </xf>
    <xf numFmtId="44" fontId="12" fillId="0" borderId="0" xfId="0" applyNumberFormat="1" applyFont="1" applyAlignment="1" applyProtection="1">
      <alignment horizontal="right" vertical="top"/>
      <protection hidden="1"/>
    </xf>
    <xf numFmtId="0" fontId="12" fillId="0" borderId="4" xfId="0" applyFont="1" applyBorder="1" applyAlignment="1" applyProtection="1">
      <alignment horizontal="center" vertical="top"/>
      <protection hidden="1"/>
    </xf>
    <xf numFmtId="168" fontId="12" fillId="0" borderId="2" xfId="0" applyNumberFormat="1" applyFont="1" applyBorder="1" applyAlignment="1" applyProtection="1">
      <alignment horizontal="left" vertical="top"/>
      <protection hidden="1"/>
    </xf>
    <xf numFmtId="0" fontId="12" fillId="0" borderId="5" xfId="0" applyFont="1" applyBorder="1" applyAlignment="1" applyProtection="1">
      <alignment horizontal="left" vertical="top"/>
      <protection hidden="1"/>
    </xf>
    <xf numFmtId="0" fontId="12" fillId="0" borderId="8" xfId="0" applyFont="1" applyBorder="1" applyAlignment="1" applyProtection="1">
      <alignment horizontal="left" vertical="top"/>
      <protection hidden="1"/>
    </xf>
    <xf numFmtId="166" fontId="12" fillId="0" borderId="7" xfId="1" applyNumberFormat="1" applyFont="1" applyFill="1" applyBorder="1" applyAlignment="1" applyProtection="1">
      <alignment horizontal="center" vertical="top"/>
      <protection hidden="1"/>
    </xf>
    <xf numFmtId="0" fontId="14" fillId="0" borderId="1" xfId="0" applyFont="1" applyBorder="1" applyProtection="1">
      <protection hidden="1"/>
    </xf>
    <xf numFmtId="0" fontId="14" fillId="0" borderId="5" xfId="0" applyFont="1" applyBorder="1" applyProtection="1">
      <protection hidden="1"/>
    </xf>
    <xf numFmtId="44" fontId="11" fillId="0" borderId="4" xfId="1" applyFont="1" applyFill="1" applyBorder="1" applyAlignment="1" applyProtection="1">
      <alignment horizontal="center" vertical="top"/>
      <protection hidden="1"/>
    </xf>
    <xf numFmtId="0" fontId="9" fillId="0" borderId="4" xfId="0" applyFont="1" applyBorder="1" applyAlignment="1" applyProtection="1">
      <alignment vertical="top"/>
      <protection hidden="1"/>
    </xf>
    <xf numFmtId="0" fontId="2" fillId="0" borderId="1" xfId="0" applyFont="1" applyBorder="1"/>
    <xf numFmtId="0" fontId="2" fillId="0" borderId="2" xfId="0" applyFont="1" applyBorder="1"/>
    <xf numFmtId="0" fontId="2" fillId="0" borderId="6" xfId="0" applyFont="1" applyBorder="1"/>
    <xf numFmtId="0" fontId="12" fillId="3" borderId="0" xfId="0" applyFont="1" applyFill="1" applyAlignment="1" applyProtection="1">
      <alignment horizontal="left" vertical="top"/>
      <protection hidden="1"/>
    </xf>
    <xf numFmtId="0" fontId="12" fillId="2" borderId="4" xfId="0" applyFont="1" applyFill="1" applyBorder="1" applyAlignment="1" applyProtection="1">
      <alignment horizontal="center" vertical="top"/>
      <protection locked="0" hidden="1"/>
    </xf>
    <xf numFmtId="0" fontId="2" fillId="0" borderId="3" xfId="0" applyFont="1" applyBorder="1" applyProtection="1">
      <protection hidden="1"/>
    </xf>
    <xf numFmtId="44" fontId="12" fillId="0" borderId="4" xfId="0" applyNumberFormat="1" applyFont="1" applyBorder="1" applyAlignment="1" applyProtection="1">
      <alignment horizontal="center" vertical="top"/>
      <protection hidden="1"/>
    </xf>
    <xf numFmtId="0" fontId="16" fillId="0" borderId="7" xfId="0" applyFont="1" applyBorder="1" applyAlignment="1" applyProtection="1">
      <alignment horizontal="left" vertical="top"/>
      <protection hidden="1"/>
    </xf>
    <xf numFmtId="0" fontId="13" fillId="0" borderId="7" xfId="0" applyFont="1" applyBorder="1" applyAlignment="1" applyProtection="1">
      <alignment horizontal="left" vertical="top"/>
      <protection hidden="1"/>
    </xf>
    <xf numFmtId="164" fontId="12" fillId="0" borderId="0" xfId="1" applyNumberFormat="1" applyFont="1" applyFill="1" applyBorder="1" applyAlignment="1" applyProtection="1">
      <alignment vertical="top"/>
      <protection hidden="1"/>
    </xf>
    <xf numFmtId="0" fontId="16" fillId="0" borderId="0" xfId="0" applyFont="1" applyAlignment="1" applyProtection="1">
      <alignment vertical="top"/>
      <protection hidden="1"/>
    </xf>
    <xf numFmtId="164" fontId="11" fillId="0" borderId="0" xfId="1" applyNumberFormat="1" applyFont="1" applyFill="1" applyBorder="1" applyAlignment="1" applyProtection="1">
      <alignment horizontal="center" vertical="top"/>
      <protection hidden="1"/>
    </xf>
    <xf numFmtId="0" fontId="11" fillId="0" borderId="0" xfId="0" applyFont="1" applyAlignment="1" applyProtection="1">
      <alignment horizontal="center" vertical="center" wrapText="1"/>
      <protection hidden="1"/>
    </xf>
    <xf numFmtId="0" fontId="3" fillId="0" borderId="0" xfId="0" applyFont="1" applyAlignment="1" applyProtection="1">
      <alignment vertical="center"/>
      <protection hidden="1"/>
    </xf>
    <xf numFmtId="0" fontId="3" fillId="0" borderId="0" xfId="0" applyFont="1" applyAlignment="1">
      <alignment vertical="center"/>
    </xf>
    <xf numFmtId="0" fontId="10" fillId="0" borderId="0" xfId="0" applyFont="1" applyAlignment="1">
      <alignment vertical="center"/>
    </xf>
    <xf numFmtId="6" fontId="12" fillId="0" borderId="4" xfId="0" applyNumberFormat="1" applyFont="1" applyBorder="1" applyAlignment="1" applyProtection="1">
      <alignment horizontal="center"/>
      <protection hidden="1"/>
    </xf>
    <xf numFmtId="0" fontId="12" fillId="0" borderId="3" xfId="0" applyFont="1" applyBorder="1" applyAlignment="1" applyProtection="1">
      <alignment horizontal="left" vertical="top"/>
      <protection hidden="1"/>
    </xf>
    <xf numFmtId="0" fontId="12" fillId="0" borderId="1" xfId="0" applyFont="1" applyBorder="1" applyProtection="1">
      <protection hidden="1"/>
    </xf>
    <xf numFmtId="0" fontId="14" fillId="0" borderId="3" xfId="0" applyFont="1" applyBorder="1" applyProtection="1">
      <protection hidden="1"/>
    </xf>
    <xf numFmtId="0" fontId="22" fillId="4" borderId="0" xfId="0" applyFont="1" applyFill="1"/>
    <xf numFmtId="0" fontId="23" fillId="0" borderId="1" xfId="0" applyFont="1" applyBorder="1" applyAlignment="1" applyProtection="1">
      <alignment horizontal="center" vertical="top" wrapText="1"/>
      <protection hidden="1"/>
    </xf>
    <xf numFmtId="165" fontId="6" fillId="0" borderId="0" xfId="2" applyNumberFormat="1" applyFont="1" applyBorder="1" applyAlignment="1" applyProtection="1">
      <alignment horizontal="left"/>
      <protection hidden="1"/>
    </xf>
    <xf numFmtId="0" fontId="22" fillId="4" borderId="3" xfId="0" applyFont="1" applyFill="1" applyBorder="1"/>
    <xf numFmtId="0" fontId="23" fillId="0" borderId="0" xfId="0" applyFont="1" applyAlignment="1" applyProtection="1">
      <alignment horizontal="center" wrapText="1"/>
      <protection hidden="1"/>
    </xf>
    <xf numFmtId="0" fontId="23" fillId="0" borderId="0" xfId="0" applyFont="1" applyAlignment="1" applyProtection="1">
      <alignment horizontal="center" vertical="top" wrapText="1"/>
      <protection hidden="1"/>
    </xf>
    <xf numFmtId="0" fontId="1" fillId="0" borderId="1" xfId="0" applyFont="1" applyBorder="1"/>
    <xf numFmtId="0" fontId="1" fillId="0" borderId="0" xfId="0" applyFont="1"/>
    <xf numFmtId="0" fontId="25" fillId="4" borderId="7" xfId="0" applyFont="1" applyFill="1" applyBorder="1"/>
    <xf numFmtId="0" fontId="7" fillId="3" borderId="0" xfId="0" applyFont="1" applyFill="1" applyProtection="1">
      <protection hidden="1"/>
    </xf>
    <xf numFmtId="0" fontId="6" fillId="0" borderId="0" xfId="0" applyFont="1" applyAlignment="1" applyProtection="1">
      <alignment horizontal="center" wrapText="1"/>
      <protection hidden="1"/>
    </xf>
    <xf numFmtId="0" fontId="6" fillId="0" borderId="0" xfId="0" applyFont="1" applyAlignment="1" applyProtection="1">
      <alignment horizontal="center" vertical="top" wrapText="1"/>
      <protection hidden="1"/>
    </xf>
    <xf numFmtId="0" fontId="6" fillId="0" borderId="0" xfId="0" applyFont="1" applyAlignment="1" applyProtection="1">
      <alignment horizontal="left" vertical="top" wrapText="1"/>
      <protection hidden="1"/>
    </xf>
    <xf numFmtId="0" fontId="6" fillId="0" borderId="1" xfId="0" applyFont="1" applyBorder="1" applyAlignment="1" applyProtection="1">
      <alignment horizontal="left" wrapText="1"/>
      <protection hidden="1"/>
    </xf>
    <xf numFmtId="164" fontId="6" fillId="0" borderId="0" xfId="0" applyNumberFormat="1" applyFont="1" applyAlignment="1" applyProtection="1">
      <alignment horizontal="center" wrapText="1"/>
      <protection hidden="1"/>
    </xf>
    <xf numFmtId="16" fontId="6" fillId="0" borderId="1" xfId="0" applyNumberFormat="1" applyFont="1" applyBorder="1" applyAlignment="1" applyProtection="1">
      <alignment horizontal="left" wrapText="1"/>
      <protection hidden="1"/>
    </xf>
    <xf numFmtId="16" fontId="6" fillId="0" borderId="1" xfId="0" applyNumberFormat="1" applyFont="1" applyBorder="1" applyAlignment="1" applyProtection="1">
      <alignment horizontal="center" vertical="top" wrapText="1"/>
      <protection hidden="1"/>
    </xf>
    <xf numFmtId="0" fontId="1" fillId="0" borderId="3" xfId="0" applyFont="1" applyBorder="1"/>
    <xf numFmtId="0" fontId="14" fillId="0" borderId="0" xfId="0" applyFont="1" applyAlignment="1" applyProtection="1">
      <alignment horizontal="left" vertical="top"/>
      <protection hidden="1"/>
    </xf>
    <xf numFmtId="0" fontId="19" fillId="0" borderId="0" xfId="0" applyFont="1" applyAlignment="1" applyProtection="1">
      <alignment horizontal="left" vertical="top"/>
      <protection hidden="1"/>
    </xf>
    <xf numFmtId="166" fontId="14" fillId="0" borderId="0" xfId="1" applyNumberFormat="1" applyFont="1" applyFill="1" applyBorder="1" applyAlignment="1" applyProtection="1">
      <alignment horizontal="center" vertical="top"/>
      <protection hidden="1"/>
    </xf>
    <xf numFmtId="0" fontId="14" fillId="0" borderId="2" xfId="0" applyFont="1" applyBorder="1" applyAlignment="1" applyProtection="1">
      <alignment vertical="top"/>
      <protection hidden="1"/>
    </xf>
    <xf numFmtId="165" fontId="12" fillId="0" borderId="4" xfId="2" applyNumberFormat="1" applyFont="1" applyFill="1" applyBorder="1" applyAlignment="1" applyProtection="1">
      <alignment horizontal="left"/>
      <protection hidden="1"/>
    </xf>
    <xf numFmtId="0" fontId="1" fillId="0" borderId="1" xfId="0" applyFont="1" applyBorder="1" applyAlignment="1">
      <alignment horizontal="left" vertical="top"/>
    </xf>
    <xf numFmtId="0" fontId="6" fillId="0" borderId="1" xfId="0" applyFont="1" applyBorder="1" applyAlignment="1" applyProtection="1">
      <alignment horizontal="center" wrapText="1"/>
      <protection hidden="1"/>
    </xf>
    <xf numFmtId="0" fontId="6" fillId="0" borderId="5" xfId="0" applyFont="1" applyBorder="1" applyAlignment="1" applyProtection="1">
      <alignment horizontal="center" vertical="top" wrapText="1"/>
      <protection hidden="1"/>
    </xf>
    <xf numFmtId="165" fontId="6" fillId="0" borderId="4" xfId="2" applyNumberFormat="1" applyFont="1" applyBorder="1" applyAlignment="1" applyProtection="1">
      <alignment horizontal="left"/>
      <protection hidden="1"/>
    </xf>
    <xf numFmtId="0" fontId="1" fillId="0" borderId="0" xfId="0" applyFont="1" applyProtection="1">
      <protection hidden="1"/>
    </xf>
    <xf numFmtId="0" fontId="11" fillId="0" borderId="0" xfId="0" applyFont="1" applyAlignment="1" applyProtection="1">
      <alignment horizontal="center" vertical="top"/>
      <protection hidden="1"/>
    </xf>
    <xf numFmtId="0" fontId="9" fillId="0" borderId="0" xfId="0" applyFont="1" applyAlignment="1" applyProtection="1">
      <alignment vertical="top"/>
      <protection hidden="1"/>
    </xf>
    <xf numFmtId="0" fontId="6" fillId="0" borderId="0" xfId="0" applyFont="1" applyAlignment="1" applyProtection="1">
      <alignment horizontal="left" wrapText="1"/>
      <protection hidden="1"/>
    </xf>
    <xf numFmtId="0" fontId="23" fillId="0" borderId="0" xfId="0" applyFont="1" applyAlignment="1" applyProtection="1">
      <alignment horizontal="center"/>
      <protection hidden="1"/>
    </xf>
    <xf numFmtId="0" fontId="12" fillId="0" borderId="0" xfId="0" applyFont="1" applyAlignment="1" applyProtection="1">
      <alignment horizontal="left"/>
      <protection hidden="1"/>
    </xf>
    <xf numFmtId="0" fontId="11" fillId="0" borderId="0" xfId="0" applyFont="1" applyAlignment="1" applyProtection="1">
      <alignment horizontal="left"/>
      <protection hidden="1"/>
    </xf>
    <xf numFmtId="0" fontId="13" fillId="0" borderId="4" xfId="0" applyFont="1" applyBorder="1" applyAlignment="1" applyProtection="1">
      <alignment horizontal="center" vertical="top"/>
      <protection hidden="1"/>
    </xf>
    <xf numFmtId="0" fontId="12" fillId="0" borderId="0" xfId="0" applyFont="1" applyAlignment="1" applyProtection="1">
      <alignment horizontal="center" vertical="top"/>
      <protection hidden="1"/>
    </xf>
    <xf numFmtId="0" fontId="12" fillId="0" borderId="0" xfId="0" applyFont="1" applyAlignment="1" applyProtection="1">
      <alignment horizontal="left" vertical="top"/>
      <protection hidden="1"/>
    </xf>
    <xf numFmtId="0" fontId="11" fillId="0" borderId="0" xfId="0" applyFont="1" applyAlignment="1" applyProtection="1">
      <alignment horizontal="center"/>
      <protection hidden="1"/>
    </xf>
    <xf numFmtId="0" fontId="12" fillId="0" borderId="1"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0" fontId="12" fillId="0" borderId="1" xfId="0" applyFont="1" applyBorder="1" applyAlignment="1" applyProtection="1">
      <alignment horizontal="left" vertical="top"/>
      <protection hidden="1"/>
    </xf>
    <xf numFmtId="0" fontId="11" fillId="0" borderId="4" xfId="0" applyFont="1" applyBorder="1" applyAlignment="1" applyProtection="1">
      <alignment horizontal="center" vertical="top"/>
      <protection hidden="1"/>
    </xf>
    <xf numFmtId="0" fontId="11" fillId="0" borderId="7"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13" fillId="0" borderId="7" xfId="0" applyFont="1" applyBorder="1" applyAlignment="1" applyProtection="1">
      <alignment horizontal="center" vertical="top"/>
      <protection hidden="1"/>
    </xf>
    <xf numFmtId="166" fontId="12" fillId="0" borderId="4" xfId="1" applyNumberFormat="1" applyFont="1" applyFill="1" applyBorder="1" applyAlignment="1" applyProtection="1">
      <alignment horizontal="center" vertical="top"/>
      <protection hidden="1"/>
    </xf>
    <xf numFmtId="0" fontId="12" fillId="0" borderId="2" xfId="0" applyFont="1" applyBorder="1" applyAlignment="1" applyProtection="1">
      <alignment horizontal="left" vertical="top" wrapText="1"/>
      <protection hidden="1"/>
    </xf>
    <xf numFmtId="0" fontId="7" fillId="0" borderId="0" xfId="0" applyFont="1" applyAlignment="1" applyProtection="1">
      <alignment horizontal="center"/>
      <protection hidden="1"/>
    </xf>
    <xf numFmtId="0" fontId="12" fillId="0" borderId="0" xfId="0" applyFont="1" applyAlignment="1" applyProtection="1">
      <alignment horizontal="left" wrapText="1"/>
      <protection hidden="1"/>
    </xf>
    <xf numFmtId="0" fontId="11" fillId="0" borderId="7" xfId="0" applyFont="1" applyBorder="1" applyAlignment="1" applyProtection="1">
      <alignment vertical="top"/>
      <protection hidden="1"/>
    </xf>
    <xf numFmtId="0" fontId="11" fillId="2" borderId="4" xfId="0" applyFont="1" applyFill="1" applyBorder="1" applyAlignment="1" applyProtection="1">
      <alignment horizontal="center"/>
      <protection locked="0" hidden="1"/>
    </xf>
    <xf numFmtId="166" fontId="1" fillId="0" borderId="0" xfId="0" applyNumberFormat="1" applyFont="1" applyAlignment="1" applyProtection="1">
      <alignment vertical="top"/>
      <protection hidden="1"/>
    </xf>
    <xf numFmtId="0" fontId="1" fillId="0" borderId="0" xfId="0" applyFont="1" applyAlignment="1" applyProtection="1">
      <alignment vertical="top"/>
      <protection hidden="1"/>
    </xf>
    <xf numFmtId="0" fontId="1" fillId="0" borderId="4"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1" fillId="0" borderId="5" xfId="0" applyFont="1" applyBorder="1" applyProtection="1">
      <protection hidden="1"/>
    </xf>
    <xf numFmtId="164" fontId="1" fillId="0" borderId="0" xfId="0" applyNumberFormat="1" applyFont="1" applyAlignment="1">
      <alignment horizontal="center"/>
    </xf>
    <xf numFmtId="0" fontId="1" fillId="0" borderId="2" xfId="0" applyFont="1" applyBorder="1"/>
    <xf numFmtId="0" fontId="1" fillId="0" borderId="5" xfId="0" applyFont="1" applyBorder="1"/>
    <xf numFmtId="0" fontId="1" fillId="0" borderId="4" xfId="0" applyFont="1" applyBorder="1"/>
    <xf numFmtId="0" fontId="1" fillId="0" borderId="6" xfId="0" applyFont="1" applyBorder="1"/>
    <xf numFmtId="0" fontId="1" fillId="4" borderId="0" xfId="0" applyFont="1" applyFill="1"/>
    <xf numFmtId="0" fontId="1" fillId="4" borderId="7" xfId="0" applyFont="1" applyFill="1" applyBorder="1"/>
    <xf numFmtId="0" fontId="1" fillId="0" borderId="8" xfId="0" applyFont="1" applyBorder="1"/>
    <xf numFmtId="0" fontId="1" fillId="0" borderId="4" xfId="0" applyFont="1" applyBorder="1" applyAlignment="1">
      <alignment wrapText="1"/>
    </xf>
    <xf numFmtId="0" fontId="11" fillId="0" borderId="0" xfId="0" applyFont="1" applyAlignment="1" applyProtection="1">
      <alignment horizontal="left" vertical="top"/>
      <protection hidden="1"/>
    </xf>
    <xf numFmtId="165" fontId="12" fillId="0" borderId="4" xfId="0" applyNumberFormat="1" applyFont="1" applyBorder="1" applyAlignment="1" applyProtection="1">
      <alignment horizontal="center" vertical="top"/>
      <protection hidden="1"/>
    </xf>
    <xf numFmtId="6" fontId="12" fillId="0" borderId="4" xfId="0" applyNumberFormat="1" applyFont="1" applyBorder="1" applyAlignment="1" applyProtection="1">
      <alignment horizontal="center" vertical="top"/>
      <protection hidden="1"/>
    </xf>
    <xf numFmtId="44" fontId="12" fillId="0" borderId="7" xfId="0" applyNumberFormat="1" applyFont="1" applyBorder="1" applyAlignment="1" applyProtection="1">
      <alignment horizontal="center" vertical="top"/>
      <protection hidden="1"/>
    </xf>
    <xf numFmtId="0" fontId="12"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1" xfId="0" applyFont="1" applyBorder="1" applyAlignment="1" applyProtection="1">
      <alignment horizontal="center" vertical="top" wrapText="1"/>
      <protection hidden="1"/>
    </xf>
    <xf numFmtId="0" fontId="1" fillId="0" borderId="4" xfId="0" applyFont="1" applyBorder="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horizontal="center" vertical="top" wrapText="1"/>
    </xf>
    <xf numFmtId="0" fontId="1" fillId="0" borderId="4" xfId="0" applyFont="1" applyBorder="1" applyAlignment="1">
      <alignment horizontal="center" vertical="top" wrapText="1"/>
    </xf>
    <xf numFmtId="44" fontId="13" fillId="0" borderId="0" xfId="0" applyNumberFormat="1" applyFont="1" applyAlignment="1" applyProtection="1">
      <alignment horizontal="center" vertical="top" wrapText="1"/>
      <protection hidden="1"/>
    </xf>
    <xf numFmtId="6" fontId="6" fillId="0" borderId="4" xfId="0" applyNumberFormat="1" applyFont="1" applyBorder="1" applyAlignment="1" applyProtection="1">
      <alignment horizontal="center" wrapText="1"/>
      <protection hidden="1"/>
    </xf>
    <xf numFmtId="0" fontId="13" fillId="0" borderId="7" xfId="0" applyFont="1" applyBorder="1" applyAlignment="1" applyProtection="1">
      <alignment vertical="top"/>
      <protection hidden="1"/>
    </xf>
    <xf numFmtId="0" fontId="7" fillId="0" borderId="0" xfId="0" applyFont="1"/>
    <xf numFmtId="0" fontId="8" fillId="0" borderId="0" xfId="0" applyFont="1"/>
    <xf numFmtId="0" fontId="1" fillId="0" borderId="7" xfId="0" applyFont="1" applyBorder="1" applyProtection="1">
      <protection hidden="1"/>
    </xf>
    <xf numFmtId="0" fontId="1" fillId="0" borderId="0" xfId="0" applyFont="1" applyAlignment="1">
      <alignment horizontal="left"/>
    </xf>
    <xf numFmtId="0" fontId="12" fillId="0" borderId="4" xfId="0" applyFont="1" applyBorder="1" applyAlignment="1" applyProtection="1">
      <alignment horizontal="left" vertical="top" wrapText="1"/>
      <protection hidden="1"/>
    </xf>
    <xf numFmtId="7" fontId="12" fillId="0" borderId="0" xfId="0" applyNumberFormat="1" applyFont="1" applyAlignment="1" applyProtection="1">
      <alignment horizontal="center"/>
      <protection hidden="1"/>
    </xf>
    <xf numFmtId="0" fontId="1" fillId="3" borderId="0" xfId="0" applyFont="1" applyFill="1" applyAlignment="1" applyProtection="1">
      <alignment horizontal="center"/>
      <protection hidden="1"/>
    </xf>
    <xf numFmtId="0" fontId="1" fillId="3" borderId="0" xfId="0" applyFont="1" applyFill="1" applyAlignment="1">
      <alignment horizontal="center"/>
    </xf>
    <xf numFmtId="0" fontId="11" fillId="3" borderId="0" xfId="0" applyFont="1" applyFill="1" applyAlignment="1" applyProtection="1">
      <alignment horizontal="center"/>
      <protection hidden="1"/>
    </xf>
    <xf numFmtId="7" fontId="6" fillId="0" borderId="4" xfId="0" applyNumberFormat="1" applyFont="1" applyBorder="1" applyAlignment="1" applyProtection="1">
      <alignment horizontal="center" wrapText="1"/>
      <protection hidden="1"/>
    </xf>
    <xf numFmtId="0" fontId="6" fillId="0" borderId="4" xfId="0" applyFont="1" applyBorder="1" applyAlignment="1" applyProtection="1">
      <alignment horizontal="center" wrapText="1"/>
      <protection hidden="1"/>
    </xf>
    <xf numFmtId="5" fontId="6" fillId="0" borderId="4" xfId="0" applyNumberFormat="1" applyFont="1" applyBorder="1" applyAlignment="1" applyProtection="1">
      <alignment horizontal="center" wrapText="1"/>
      <protection hidden="1"/>
    </xf>
    <xf numFmtId="166" fontId="6" fillId="0" borderId="4" xfId="0" applyNumberFormat="1" applyFont="1" applyBorder="1" applyAlignment="1" applyProtection="1">
      <alignment horizontal="center" wrapText="1"/>
      <protection hidden="1"/>
    </xf>
    <xf numFmtId="0" fontId="6" fillId="0" borderId="0" xfId="0" applyFont="1" applyAlignment="1" applyProtection="1">
      <alignment horizontal="center"/>
      <protection hidden="1"/>
    </xf>
    <xf numFmtId="0" fontId="1" fillId="0" borderId="0" xfId="0" applyFont="1" applyProtection="1">
      <protection hidden="1"/>
    </xf>
    <xf numFmtId="0" fontId="24" fillId="0" borderId="7" xfId="0" applyFont="1" applyBorder="1" applyAlignment="1" applyProtection="1">
      <alignment horizontal="center" vertical="top" wrapText="1"/>
      <protection hidden="1"/>
    </xf>
    <xf numFmtId="0" fontId="24" fillId="0" borderId="0" xfId="0" applyFont="1" applyAlignment="1" applyProtection="1">
      <alignment horizontal="center" vertical="top" wrapText="1"/>
      <protection hidden="1"/>
    </xf>
    <xf numFmtId="0" fontId="11" fillId="0" borderId="0" xfId="0" applyFont="1" applyAlignment="1" applyProtection="1">
      <alignment horizontal="center"/>
      <protection hidden="1"/>
    </xf>
    <xf numFmtId="7" fontId="12" fillId="0" borderId="4" xfId="0" applyNumberFormat="1" applyFont="1" applyBorder="1" applyAlignment="1" applyProtection="1">
      <alignment horizontal="center" wrapText="1"/>
      <protection hidden="1"/>
    </xf>
    <xf numFmtId="44" fontId="13" fillId="0" borderId="9" xfId="0" applyNumberFormat="1" applyFont="1" applyBorder="1" applyAlignment="1" applyProtection="1">
      <alignment horizontal="center" vertical="top" wrapText="1"/>
      <protection hidden="1"/>
    </xf>
    <xf numFmtId="0" fontId="8" fillId="0" borderId="0" xfId="0" applyFont="1" applyAlignment="1">
      <alignment horizontal="left" wrapText="1"/>
    </xf>
    <xf numFmtId="0" fontId="26" fillId="4" borderId="3" xfId="0" applyFont="1" applyFill="1" applyBorder="1" applyAlignment="1" applyProtection="1">
      <alignment horizontal="left" wrapText="1"/>
      <protection hidden="1"/>
    </xf>
    <xf numFmtId="0" fontId="26" fillId="4" borderId="7" xfId="0" applyFont="1" applyFill="1" applyBorder="1" applyAlignment="1" applyProtection="1">
      <alignment horizontal="left" wrapText="1"/>
      <protection hidden="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xf>
    <xf numFmtId="164" fontId="8" fillId="0" borderId="4" xfId="0" applyNumberFormat="1" applyFont="1" applyBorder="1" applyAlignment="1">
      <alignment horizontal="center"/>
    </xf>
    <xf numFmtId="0" fontId="8" fillId="0" borderId="4" xfId="0" applyFont="1" applyBorder="1" applyAlignment="1">
      <alignment horizontal="center"/>
    </xf>
    <xf numFmtId="5" fontId="8" fillId="0" borderId="4" xfId="0" applyNumberFormat="1" applyFont="1" applyBorder="1" applyAlignment="1">
      <alignment horizontal="center"/>
    </xf>
    <xf numFmtId="0" fontId="11" fillId="0" borderId="0" xfId="0" applyFont="1" applyAlignment="1" applyProtection="1">
      <alignment horizontal="center" vertical="top"/>
      <protection hidden="1"/>
    </xf>
    <xf numFmtId="0" fontId="8" fillId="0" borderId="0" xfId="0" applyFont="1" applyAlignment="1" applyProtection="1">
      <alignment vertical="top"/>
      <protection hidden="1"/>
    </xf>
    <xf numFmtId="173" fontId="7" fillId="0" borderId="4" xfId="0" applyNumberFormat="1" applyFont="1" applyBorder="1" applyAlignment="1">
      <alignment horizontal="center"/>
    </xf>
    <xf numFmtId="0" fontId="7" fillId="0" borderId="0" xfId="0" applyFont="1" applyAlignment="1">
      <alignment horizontal="left"/>
    </xf>
    <xf numFmtId="0" fontId="1" fillId="0" borderId="0" xfId="0" applyFont="1" applyAlignment="1">
      <alignment horizontal="left"/>
    </xf>
    <xf numFmtId="164" fontId="7" fillId="0" borderId="4" xfId="0" applyNumberFormat="1" applyFont="1" applyBorder="1" applyAlignment="1">
      <alignment horizontal="center"/>
    </xf>
    <xf numFmtId="0" fontId="7" fillId="0" borderId="4" xfId="0" applyFont="1" applyBorder="1" applyAlignment="1">
      <alignment horizontal="center"/>
    </xf>
    <xf numFmtId="0" fontId="7" fillId="0" borderId="0" xfId="0" applyFont="1" applyAlignment="1" applyProtection="1">
      <alignment vertical="top"/>
      <protection hidden="1"/>
    </xf>
    <xf numFmtId="0" fontId="7" fillId="0" borderId="0" xfId="0" applyFont="1" applyAlignment="1">
      <alignment horizontal="left" wrapText="1"/>
    </xf>
    <xf numFmtId="164" fontId="7" fillId="5" borderId="4" xfId="0" applyNumberFormat="1" applyFont="1" applyFill="1" applyBorder="1" applyAlignment="1" applyProtection="1">
      <alignment horizontal="center"/>
      <protection locked="0"/>
    </xf>
    <xf numFmtId="173" fontId="6" fillId="0" borderId="4" xfId="0" applyNumberFormat="1" applyFont="1" applyBorder="1" applyAlignment="1" applyProtection="1">
      <alignment horizontal="center" wrapText="1"/>
      <protection hidden="1"/>
    </xf>
    <xf numFmtId="165" fontId="6" fillId="0" borderId="4" xfId="0" applyNumberFormat="1" applyFont="1" applyBorder="1" applyAlignment="1" applyProtection="1">
      <alignment horizontal="center" wrapText="1"/>
      <protection hidden="1"/>
    </xf>
    <xf numFmtId="0" fontId="23" fillId="0" borderId="0" xfId="0" applyFont="1" applyAlignment="1" applyProtection="1">
      <alignment horizontal="center"/>
      <protection hidden="1"/>
    </xf>
    <xf numFmtId="0" fontId="9" fillId="0" borderId="0" xfId="0" applyFont="1" applyProtection="1">
      <protection hidden="1"/>
    </xf>
    <xf numFmtId="164" fontId="6" fillId="0" borderId="4" xfId="0" applyNumberFormat="1" applyFont="1" applyBorder="1" applyAlignment="1" applyProtection="1">
      <alignment horizontal="center" wrapText="1"/>
      <protection hidden="1"/>
    </xf>
    <xf numFmtId="0" fontId="6" fillId="0" borderId="0" xfId="0" applyFont="1" applyAlignment="1" applyProtection="1">
      <alignment horizontal="left" wrapText="1"/>
      <protection hidden="1"/>
    </xf>
    <xf numFmtId="0" fontId="13" fillId="0" borderId="7" xfId="0" applyFont="1" applyBorder="1" applyAlignment="1" applyProtection="1">
      <alignment horizontal="center" vertical="top"/>
      <protection hidden="1"/>
    </xf>
    <xf numFmtId="5" fontId="12" fillId="0" borderId="4" xfId="0" applyNumberFormat="1" applyFont="1" applyBorder="1" applyAlignment="1" applyProtection="1">
      <alignment horizontal="center" vertical="top"/>
      <protection hidden="1"/>
    </xf>
    <xf numFmtId="0" fontId="12" fillId="0" borderId="4" xfId="0" applyFont="1" applyBorder="1" applyAlignment="1" applyProtection="1">
      <alignment horizontal="center" vertical="top"/>
      <protection hidden="1"/>
    </xf>
    <xf numFmtId="175" fontId="12" fillId="0" borderId="4" xfId="0" applyNumberFormat="1" applyFont="1" applyBorder="1" applyAlignment="1" applyProtection="1">
      <alignment horizontal="center"/>
      <protection hidden="1"/>
    </xf>
    <xf numFmtId="44" fontId="14" fillId="0" borderId="7" xfId="0" applyNumberFormat="1" applyFont="1" applyBorder="1" applyAlignment="1" applyProtection="1">
      <alignment horizontal="center" vertical="top"/>
      <protection hidden="1"/>
    </xf>
    <xf numFmtId="164" fontId="12" fillId="3" borderId="4" xfId="0" applyNumberFormat="1" applyFont="1" applyFill="1" applyBorder="1" applyAlignment="1" applyProtection="1">
      <alignment horizontal="center" vertical="top"/>
      <protection hidden="1"/>
    </xf>
    <xf numFmtId="174" fontId="12" fillId="0" borderId="4" xfId="0" applyNumberFormat="1" applyFont="1" applyBorder="1" applyAlignment="1" applyProtection="1">
      <alignment horizontal="center" vertical="top"/>
      <protection hidden="1"/>
    </xf>
    <xf numFmtId="0" fontId="13" fillId="0" borderId="9" xfId="0" applyFont="1" applyBorder="1" applyAlignment="1" applyProtection="1">
      <alignment horizontal="center" vertical="top"/>
      <protection hidden="1"/>
    </xf>
    <xf numFmtId="0" fontId="16" fillId="0" borderId="4" xfId="0" applyFont="1" applyBorder="1" applyAlignment="1" applyProtection="1">
      <alignment horizontal="center" vertical="top"/>
      <protection hidden="1"/>
    </xf>
    <xf numFmtId="0" fontId="4" fillId="0" borderId="4" xfId="0" applyFont="1" applyBorder="1" applyAlignment="1" applyProtection="1">
      <alignment vertical="top"/>
      <protection hidden="1"/>
    </xf>
    <xf numFmtId="0" fontId="13" fillId="0" borderId="9" xfId="0" applyFont="1" applyBorder="1" applyAlignment="1" applyProtection="1">
      <alignment horizontal="center" vertical="top" wrapText="1"/>
      <protection hidden="1"/>
    </xf>
    <xf numFmtId="7" fontId="12" fillId="0" borderId="4" xfId="0" applyNumberFormat="1" applyFont="1" applyBorder="1" applyAlignment="1" applyProtection="1">
      <alignment horizontal="center" vertical="top"/>
      <protection hidden="1"/>
    </xf>
    <xf numFmtId="44" fontId="13" fillId="0" borderId="7" xfId="0" applyNumberFormat="1" applyFont="1" applyBorder="1" applyAlignment="1" applyProtection="1">
      <alignment horizontal="center" vertical="top" wrapText="1"/>
      <protection hidden="1"/>
    </xf>
    <xf numFmtId="0" fontId="11" fillId="0" borderId="4" xfId="0" applyFont="1" applyBorder="1" applyAlignment="1" applyProtection="1">
      <alignment horizontal="center" vertical="top" wrapText="1"/>
      <protection hidden="1"/>
    </xf>
    <xf numFmtId="164" fontId="12" fillId="0" borderId="4" xfId="0" applyNumberFormat="1" applyFont="1" applyBorder="1" applyAlignment="1" applyProtection="1">
      <alignment horizontal="center"/>
      <protection hidden="1"/>
    </xf>
    <xf numFmtId="7" fontId="12" fillId="0" borderId="4" xfId="0" applyNumberFormat="1" applyFont="1" applyBorder="1" applyAlignment="1" applyProtection="1">
      <alignment horizontal="center"/>
      <protection hidden="1"/>
    </xf>
    <xf numFmtId="0" fontId="12" fillId="0" borderId="7" xfId="0" applyFont="1" applyBorder="1" applyAlignment="1" applyProtection="1">
      <alignment horizontal="left" vertical="top"/>
      <protection hidden="1"/>
    </xf>
    <xf numFmtId="0" fontId="1" fillId="0" borderId="7" xfId="0" applyFont="1" applyBorder="1" applyAlignment="1">
      <alignment vertical="top"/>
    </xf>
    <xf numFmtId="7" fontId="12" fillId="0" borderId="4" xfId="1" applyNumberFormat="1" applyFont="1" applyFill="1" applyBorder="1" applyAlignment="1" applyProtection="1">
      <alignment horizontal="center" vertical="top"/>
      <protection hidden="1"/>
    </xf>
    <xf numFmtId="164" fontId="12" fillId="3" borderId="4" xfId="1" applyNumberFormat="1" applyFont="1" applyFill="1" applyBorder="1" applyAlignment="1" applyProtection="1">
      <alignment horizontal="center" vertical="top"/>
      <protection hidden="1"/>
    </xf>
    <xf numFmtId="164" fontId="1" fillId="3" borderId="4" xfId="0" applyNumberFormat="1" applyFont="1" applyFill="1" applyBorder="1" applyAlignment="1" applyProtection="1">
      <alignment vertical="top"/>
      <protection hidden="1"/>
    </xf>
    <xf numFmtId="0" fontId="13" fillId="0" borderId="4" xfId="0" applyFont="1" applyBorder="1" applyAlignment="1" applyProtection="1">
      <alignment horizontal="center" vertical="top" wrapText="1"/>
      <protection hidden="1"/>
    </xf>
    <xf numFmtId="164" fontId="12" fillId="0" borderId="4" xfId="1" applyNumberFormat="1" applyFont="1" applyFill="1" applyBorder="1" applyAlignment="1" applyProtection="1">
      <alignment horizontal="center" vertical="top"/>
      <protection hidden="1"/>
    </xf>
    <xf numFmtId="0" fontId="13" fillId="0" borderId="4" xfId="0" applyFont="1" applyBorder="1" applyAlignment="1" applyProtection="1">
      <alignment horizontal="center" vertical="top"/>
      <protection hidden="1"/>
    </xf>
    <xf numFmtId="0" fontId="5" fillId="0" borderId="4" xfId="0" applyFont="1" applyBorder="1" applyAlignment="1" applyProtection="1">
      <alignment vertical="top"/>
      <protection hidden="1"/>
    </xf>
    <xf numFmtId="0" fontId="12" fillId="0" borderId="0" xfId="0" applyFont="1" applyAlignment="1" applyProtection="1">
      <alignment horizontal="center" vertical="top"/>
      <protection hidden="1"/>
    </xf>
    <xf numFmtId="0" fontId="11" fillId="0" borderId="7"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0" fontId="11" fillId="0" borderId="7" xfId="0" applyFont="1" applyBorder="1" applyAlignment="1" applyProtection="1">
      <alignment horizontal="center" vertical="top"/>
      <protection hidden="1"/>
    </xf>
    <xf numFmtId="0" fontId="1" fillId="0" borderId="7" xfId="0" applyFont="1" applyBorder="1" applyAlignment="1" applyProtection="1">
      <alignment vertical="top"/>
      <protection hidden="1"/>
    </xf>
    <xf numFmtId="7" fontId="12" fillId="0" borderId="9" xfId="1" applyNumberFormat="1" applyFont="1" applyFill="1" applyBorder="1" applyAlignment="1" applyProtection="1">
      <alignment horizontal="center" vertical="top"/>
      <protection hidden="1"/>
    </xf>
    <xf numFmtId="0" fontId="13" fillId="0" borderId="5" xfId="0" applyFont="1" applyBorder="1" applyAlignment="1" applyProtection="1">
      <alignment horizontal="left" vertical="top"/>
      <protection hidden="1"/>
    </xf>
    <xf numFmtId="0" fontId="13" fillId="0" borderId="4" xfId="0" applyFont="1" applyBorder="1" applyAlignment="1" applyProtection="1">
      <alignment horizontal="left" vertical="top"/>
      <protection hidden="1"/>
    </xf>
    <xf numFmtId="0" fontId="13" fillId="0" borderId="0" xfId="0" applyFont="1" applyAlignment="1" applyProtection="1">
      <alignment horizontal="center" vertical="top"/>
      <protection hidden="1"/>
    </xf>
    <xf numFmtId="0" fontId="5" fillId="0" borderId="7" xfId="0" applyFont="1" applyBorder="1" applyAlignment="1">
      <alignment horizontal="center" vertical="top"/>
    </xf>
    <xf numFmtId="5" fontId="12" fillId="0" borderId="4" xfId="1" applyNumberFormat="1" applyFont="1" applyFill="1" applyBorder="1" applyAlignment="1" applyProtection="1">
      <alignment horizontal="center" vertical="top"/>
      <protection hidden="1"/>
    </xf>
    <xf numFmtId="166" fontId="12" fillId="0" borderId="4" xfId="1" applyNumberFormat="1" applyFont="1" applyFill="1" applyBorder="1" applyAlignment="1" applyProtection="1">
      <alignment horizontal="center" vertical="top"/>
      <protection hidden="1"/>
    </xf>
    <xf numFmtId="166" fontId="1" fillId="0" borderId="4" xfId="0" applyNumberFormat="1" applyFont="1" applyBorder="1" applyAlignment="1" applyProtection="1">
      <alignment vertical="top"/>
      <protection hidden="1"/>
    </xf>
    <xf numFmtId="0" fontId="1" fillId="0" borderId="0" xfId="0" applyFont="1" applyAlignment="1" applyProtection="1">
      <alignment vertical="top"/>
      <protection hidden="1"/>
    </xf>
    <xf numFmtId="0" fontId="9" fillId="0" borderId="7" xfId="0" applyFont="1" applyBorder="1" applyAlignment="1">
      <alignment vertical="top"/>
    </xf>
    <xf numFmtId="166" fontId="12" fillId="2" borderId="4" xfId="0" applyNumberFormat="1" applyFont="1" applyFill="1" applyBorder="1" applyAlignment="1" applyProtection="1">
      <alignment horizontal="center" vertical="top"/>
      <protection locked="0"/>
    </xf>
    <xf numFmtId="170" fontId="12" fillId="2" borderId="4" xfId="0" applyNumberFormat="1" applyFont="1" applyFill="1" applyBorder="1" applyAlignment="1" applyProtection="1">
      <alignment horizontal="center" vertical="top"/>
      <protection locked="0"/>
    </xf>
    <xf numFmtId="166" fontId="7" fillId="0" borderId="4" xfId="0" applyNumberFormat="1" applyFont="1" applyBorder="1" applyAlignment="1">
      <alignment horizontal="center"/>
    </xf>
    <xf numFmtId="0" fontId="12" fillId="0" borderId="7" xfId="0" applyFont="1" applyBorder="1" applyAlignment="1" applyProtection="1">
      <alignment horizontal="left" vertical="top" wrapText="1"/>
      <protection hidden="1"/>
    </xf>
    <xf numFmtId="0" fontId="12" fillId="0" borderId="8" xfId="0" applyFont="1" applyBorder="1" applyAlignment="1" applyProtection="1">
      <alignment horizontal="left" vertical="top" wrapText="1"/>
      <protection hidden="1"/>
    </xf>
    <xf numFmtId="5" fontId="12" fillId="2" borderId="4" xfId="1" applyNumberFormat="1" applyFont="1" applyFill="1" applyBorder="1" applyAlignment="1" applyProtection="1">
      <alignment horizontal="center"/>
      <protection locked="0" hidden="1"/>
    </xf>
    <xf numFmtId="173" fontId="12" fillId="2" borderId="4" xfId="1" applyNumberFormat="1" applyFont="1" applyFill="1" applyBorder="1" applyAlignment="1" applyProtection="1">
      <alignment horizontal="center"/>
      <protection locked="0" hidden="1"/>
    </xf>
    <xf numFmtId="173" fontId="1" fillId="2" borderId="4" xfId="0" applyNumberFormat="1" applyFont="1" applyFill="1" applyBorder="1" applyProtection="1">
      <protection locked="0" hidden="1"/>
    </xf>
    <xf numFmtId="164" fontId="12" fillId="0" borderId="4" xfId="1" applyNumberFormat="1" applyFont="1" applyFill="1" applyBorder="1" applyAlignment="1" applyProtection="1">
      <alignment horizontal="center"/>
      <protection hidden="1"/>
    </xf>
    <xf numFmtId="0" fontId="11" fillId="0" borderId="0" xfId="0" applyFont="1" applyAlignment="1" applyProtection="1">
      <alignment horizontal="left"/>
      <protection hidden="1"/>
    </xf>
    <xf numFmtId="0" fontId="11" fillId="2" borderId="0" xfId="0" applyFont="1" applyFill="1" applyAlignment="1" applyProtection="1">
      <alignment horizontal="center"/>
      <protection hidden="1"/>
    </xf>
    <xf numFmtId="0" fontId="1" fillId="2" borderId="0" xfId="0" applyFont="1" applyFill="1" applyAlignment="1" applyProtection="1">
      <alignment horizontal="center"/>
      <protection hidden="1"/>
    </xf>
    <xf numFmtId="0" fontId="1" fillId="2" borderId="0" xfId="0" applyFont="1" applyFill="1" applyAlignment="1">
      <alignment horizontal="center"/>
    </xf>
    <xf numFmtId="0" fontId="7" fillId="0" borderId="0" xfId="0" applyFont="1" applyAlignment="1" applyProtection="1">
      <alignment horizontal="center"/>
      <protection hidden="1"/>
    </xf>
    <xf numFmtId="0" fontId="1" fillId="0" borderId="0" xfId="0" applyFont="1"/>
    <xf numFmtId="0" fontId="12" fillId="0" borderId="0" xfId="0" applyFont="1" applyAlignment="1" applyProtection="1">
      <alignment horizontal="left" wrapText="1"/>
      <protection hidden="1"/>
    </xf>
    <xf numFmtId="165" fontId="7" fillId="0" borderId="4" xfId="0" applyNumberFormat="1" applyFont="1" applyBorder="1" applyAlignment="1">
      <alignment horizontal="center"/>
    </xf>
    <xf numFmtId="0" fontId="1" fillId="0" borderId="9" xfId="0" applyFont="1" applyBorder="1" applyAlignment="1">
      <alignment horizontal="center"/>
    </xf>
    <xf numFmtId="0" fontId="19" fillId="0" borderId="7" xfId="0" applyFont="1" applyBorder="1" applyAlignment="1">
      <alignment horizontal="left" wrapText="1"/>
    </xf>
    <xf numFmtId="171" fontId="12" fillId="5" borderId="4" xfId="0" applyNumberFormat="1" applyFont="1" applyFill="1" applyBorder="1" applyAlignment="1" applyProtection="1">
      <alignment horizontal="center" vertical="top"/>
      <protection locked="0"/>
    </xf>
    <xf numFmtId="0" fontId="1" fillId="0" borderId="7" xfId="0" applyFont="1" applyBorder="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72" fontId="1" fillId="0" borderId="0" xfId="0" applyNumberFormat="1" applyFont="1" applyAlignment="1">
      <alignment horizontal="center"/>
    </xf>
    <xf numFmtId="0" fontId="11" fillId="0" borderId="7" xfId="0" applyFont="1" applyBorder="1" applyAlignment="1" applyProtection="1">
      <alignment vertical="top"/>
      <protection hidden="1"/>
    </xf>
    <xf numFmtId="0" fontId="1" fillId="0" borderId="7" xfId="0" applyFont="1" applyBorder="1" applyProtection="1">
      <protection hidden="1"/>
    </xf>
    <xf numFmtId="0" fontId="1" fillId="0" borderId="8" xfId="0" applyFont="1" applyBorder="1" applyProtection="1">
      <protection hidden="1"/>
    </xf>
    <xf numFmtId="165" fontId="12" fillId="0" borderId="4" xfId="1" applyNumberFormat="1" applyFont="1" applyFill="1" applyBorder="1" applyAlignment="1" applyProtection="1">
      <alignment horizontal="center" vertical="top"/>
      <protection hidden="1"/>
    </xf>
    <xf numFmtId="166" fontId="13" fillId="0" borderId="4" xfId="1" applyNumberFormat="1" applyFont="1" applyFill="1" applyBorder="1" applyAlignment="1" applyProtection="1">
      <alignment horizontal="center" vertical="top"/>
      <protection hidden="1"/>
    </xf>
    <xf numFmtId="164" fontId="1" fillId="0" borderId="4" xfId="0" applyNumberFormat="1" applyFont="1" applyBorder="1" applyAlignment="1" applyProtection="1">
      <alignment vertical="top"/>
      <protection hidden="1"/>
    </xf>
    <xf numFmtId="0" fontId="9" fillId="0" borderId="0" xfId="0" applyFont="1" applyAlignment="1" applyProtection="1">
      <alignment vertical="top"/>
      <protection hidden="1"/>
    </xf>
    <xf numFmtId="166" fontId="13" fillId="0" borderId="0" xfId="1" applyNumberFormat="1" applyFont="1" applyFill="1" applyBorder="1" applyAlignment="1" applyProtection="1">
      <alignment horizontal="center" vertical="top"/>
      <protection hidden="1"/>
    </xf>
    <xf numFmtId="0" fontId="12" fillId="0" borderId="0" xfId="0" applyFont="1" applyAlignment="1" applyProtection="1">
      <alignment horizontal="left"/>
      <protection hidden="1"/>
    </xf>
    <xf numFmtId="164" fontId="12" fillId="2" borderId="9" xfId="1" applyNumberFormat="1" applyFont="1" applyFill="1" applyBorder="1" applyAlignment="1" applyProtection="1">
      <alignment horizontal="center"/>
      <protection locked="0" hidden="1"/>
    </xf>
    <xf numFmtId="164" fontId="1" fillId="2" borderId="9" xfId="0" applyNumberFormat="1" applyFont="1" applyFill="1" applyBorder="1" applyProtection="1">
      <protection locked="0" hidden="1"/>
    </xf>
    <xf numFmtId="0" fontId="1" fillId="0" borderId="0" xfId="0" applyFont="1" applyAlignment="1" applyProtection="1">
      <alignment horizontal="left"/>
      <protection hidden="1"/>
    </xf>
    <xf numFmtId="164" fontId="12" fillId="0" borderId="9" xfId="1" applyNumberFormat="1" applyFont="1" applyFill="1" applyBorder="1" applyAlignment="1" applyProtection="1">
      <alignment horizontal="center"/>
      <protection hidden="1"/>
    </xf>
    <xf numFmtId="164" fontId="12" fillId="0" borderId="9" xfId="1" applyNumberFormat="1" applyFont="1" applyFill="1" applyBorder="1" applyAlignment="1" applyProtection="1">
      <alignment horizontal="center" vertical="top"/>
      <protection hidden="1"/>
    </xf>
    <xf numFmtId="164" fontId="1" fillId="0" borderId="9" xfId="0" applyNumberFormat="1" applyFont="1" applyBorder="1" applyAlignment="1" applyProtection="1">
      <alignment vertical="top"/>
      <protection hidden="1"/>
    </xf>
    <xf numFmtId="0" fontId="11"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1" fillId="0" borderId="0" xfId="0" applyFont="1" applyAlignment="1" applyProtection="1">
      <alignment horizontal="right" vertical="top"/>
      <protection hidden="1"/>
    </xf>
    <xf numFmtId="164" fontId="12" fillId="2" borderId="4" xfId="1" applyNumberFormat="1" applyFont="1" applyFill="1" applyBorder="1" applyAlignment="1" applyProtection="1">
      <alignment horizontal="center"/>
      <protection locked="0" hidden="1"/>
    </xf>
    <xf numFmtId="164" fontId="1" fillId="2" borderId="4" xfId="0" applyNumberFormat="1" applyFont="1" applyFill="1" applyBorder="1" applyProtection="1">
      <protection locked="0" hidden="1"/>
    </xf>
    <xf numFmtId="0" fontId="12" fillId="0" borderId="0" xfId="0" applyFont="1" applyAlignment="1" applyProtection="1">
      <alignment horizontal="left" vertical="top"/>
      <protection hidden="1"/>
    </xf>
    <xf numFmtId="0" fontId="12" fillId="0" borderId="0" xfId="0" applyFont="1" applyAlignment="1" applyProtection="1">
      <alignment horizontal="center" vertical="top" wrapText="1"/>
      <protection hidden="1"/>
    </xf>
    <xf numFmtId="164" fontId="12" fillId="2" borderId="4" xfId="1" applyNumberFormat="1" applyFont="1" applyFill="1" applyBorder="1" applyAlignment="1" applyProtection="1">
      <alignment horizontal="center" vertical="top"/>
      <protection locked="0" hidden="1"/>
    </xf>
    <xf numFmtId="0" fontId="12" fillId="0" borderId="0" xfId="0" applyFont="1" applyProtection="1">
      <protection hidden="1"/>
    </xf>
    <xf numFmtId="0" fontId="14" fillId="0" borderId="0" xfId="0" applyFont="1" applyAlignment="1" applyProtection="1">
      <alignment horizontal="center" vertical="top" wrapText="1"/>
      <protection hidden="1"/>
    </xf>
    <xf numFmtId="164" fontId="12" fillId="0" borderId="4" xfId="1" applyNumberFormat="1" applyFont="1" applyFill="1" applyBorder="1" applyAlignment="1" applyProtection="1">
      <alignment horizontal="right"/>
      <protection hidden="1"/>
    </xf>
    <xf numFmtId="164" fontId="1" fillId="2" borderId="4" xfId="0" applyNumberFormat="1" applyFont="1" applyFill="1" applyBorder="1" applyAlignment="1" applyProtection="1">
      <alignment vertical="top"/>
      <protection locked="0" hidden="1"/>
    </xf>
    <xf numFmtId="164" fontId="12" fillId="0" borderId="4" xfId="1" applyNumberFormat="1" applyFont="1" applyFill="1" applyBorder="1" applyAlignment="1" applyProtection="1">
      <alignment horizontal="right" vertical="top"/>
      <protection hidden="1"/>
    </xf>
    <xf numFmtId="44" fontId="16" fillId="0" borderId="7" xfId="1" applyFont="1" applyFill="1" applyBorder="1" applyAlignment="1" applyProtection="1">
      <alignment horizontal="center" vertical="top"/>
      <protection hidden="1"/>
    </xf>
    <xf numFmtId="9" fontId="16" fillId="0" borderId="0" xfId="2" applyFont="1" applyFill="1" applyBorder="1" applyAlignment="1" applyProtection="1">
      <alignment horizontal="center" vertical="top"/>
      <protection hidden="1"/>
    </xf>
    <xf numFmtId="0" fontId="4" fillId="0" borderId="0" xfId="0" applyFont="1" applyAlignment="1">
      <alignment horizontal="center" vertical="top"/>
    </xf>
    <xf numFmtId="164" fontId="7" fillId="0" borderId="4" xfId="0" applyNumberFormat="1" applyFont="1" applyBorder="1" applyAlignment="1">
      <alignment horizontal="right" vertical="top"/>
    </xf>
    <xf numFmtId="0" fontId="7" fillId="0" borderId="4" xfId="0" applyFont="1" applyBorder="1" applyAlignment="1">
      <alignment horizontal="right" vertical="top"/>
    </xf>
    <xf numFmtId="167" fontId="12" fillId="2" borderId="4" xfId="2" applyNumberFormat="1" applyFont="1" applyFill="1" applyBorder="1" applyAlignment="1" applyProtection="1">
      <alignment horizontal="center" vertical="top"/>
      <protection locked="0"/>
    </xf>
    <xf numFmtId="167" fontId="1" fillId="2" borderId="4" xfId="0" applyNumberFormat="1" applyFont="1" applyFill="1" applyBorder="1" applyAlignment="1" applyProtection="1">
      <alignment vertical="top"/>
      <protection locked="0"/>
    </xf>
    <xf numFmtId="0" fontId="12" fillId="0" borderId="1" xfId="0" applyFont="1" applyBorder="1" applyAlignment="1" applyProtection="1">
      <alignment horizontal="left" vertical="top"/>
      <protection hidden="1"/>
    </xf>
    <xf numFmtId="0" fontId="15" fillId="0" borderId="0" xfId="0" applyFont="1" applyAlignment="1" applyProtection="1">
      <alignment vertical="top"/>
      <protection hidden="1"/>
    </xf>
    <xf numFmtId="167" fontId="15" fillId="2" borderId="4" xfId="0" applyNumberFormat="1" applyFont="1" applyFill="1" applyBorder="1" applyAlignment="1" applyProtection="1">
      <alignment horizontal="center" vertical="top"/>
      <protection locked="0" hidden="1"/>
    </xf>
    <xf numFmtId="0" fontId="7" fillId="0" borderId="0" xfId="0" applyFont="1" applyAlignment="1" applyProtection="1">
      <alignment horizontal="center" vertical="top"/>
      <protection hidden="1"/>
    </xf>
    <xf numFmtId="167" fontId="7" fillId="0" borderId="4" xfId="0" applyNumberFormat="1" applyFont="1" applyBorder="1" applyProtection="1">
      <protection hidden="1"/>
    </xf>
    <xf numFmtId="0" fontId="15" fillId="0" borderId="4" xfId="0" applyFont="1" applyBorder="1"/>
    <xf numFmtId="7" fontId="12" fillId="2" borderId="4" xfId="1" applyNumberFormat="1" applyFont="1" applyFill="1" applyBorder="1" applyAlignment="1" applyProtection="1">
      <alignment horizontal="center" vertical="top"/>
      <protection locked="0" hidden="1"/>
    </xf>
    <xf numFmtId="164" fontId="12" fillId="2" borderId="4" xfId="2" applyNumberFormat="1" applyFont="1" applyFill="1" applyBorder="1" applyAlignment="1" applyProtection="1">
      <alignment horizontal="center" vertical="top"/>
      <protection locked="0"/>
    </xf>
    <xf numFmtId="164" fontId="1" fillId="2" borderId="4" xfId="0" applyNumberFormat="1" applyFont="1" applyFill="1" applyBorder="1" applyAlignment="1" applyProtection="1">
      <alignment vertical="top"/>
      <protection locked="0"/>
    </xf>
    <xf numFmtId="0" fontId="7" fillId="0" borderId="3" xfId="0" applyFont="1" applyBorder="1" applyAlignment="1" applyProtection="1">
      <alignment horizontal="left"/>
      <protection hidden="1"/>
    </xf>
    <xf numFmtId="0" fontId="2" fillId="0" borderId="7" xfId="0" applyFont="1" applyBorder="1" applyAlignment="1" applyProtection="1">
      <alignment horizontal="left"/>
      <protection hidden="1"/>
    </xf>
    <xf numFmtId="0" fontId="7" fillId="2" borderId="7" xfId="0" applyFont="1" applyFill="1" applyBorder="1" applyAlignment="1" applyProtection="1">
      <alignment vertical="top"/>
      <protection hidden="1"/>
    </xf>
    <xf numFmtId="0" fontId="1" fillId="2" borderId="7" xfId="0" applyFont="1" applyFill="1" applyBorder="1" applyAlignment="1" applyProtection="1">
      <alignment vertical="top"/>
      <protection hidden="1"/>
    </xf>
    <xf numFmtId="0" fontId="15" fillId="2" borderId="7" xfId="0" applyFont="1" applyFill="1" applyBorder="1" applyAlignment="1" applyProtection="1">
      <alignment vertical="top"/>
      <protection hidden="1"/>
    </xf>
    <xf numFmtId="0" fontId="12" fillId="0" borderId="1"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0" fontId="1" fillId="2" borderId="0" xfId="0" applyFont="1" applyFill="1" applyAlignment="1" applyProtection="1">
      <alignment horizontal="left" vertical="top" wrapText="1"/>
      <protection hidden="1"/>
    </xf>
    <xf numFmtId="0" fontId="11" fillId="0" borderId="1" xfId="0" applyFont="1" applyBorder="1" applyAlignment="1" applyProtection="1">
      <alignment horizontal="center" vertical="top"/>
      <protection hidden="1"/>
    </xf>
    <xf numFmtId="0" fontId="15" fillId="0" borderId="0" xfId="0" applyFont="1" applyAlignment="1" applyProtection="1">
      <alignment horizontal="center" vertical="top"/>
      <protection hidden="1"/>
    </xf>
    <xf numFmtId="0" fontId="15" fillId="0" borderId="2" xfId="0" applyFont="1" applyBorder="1" applyAlignment="1" applyProtection="1">
      <alignment horizontal="center" vertical="top"/>
      <protection hidden="1"/>
    </xf>
    <xf numFmtId="0" fontId="1" fillId="2" borderId="0" xfId="0" applyFont="1" applyFill="1" applyAlignment="1" applyProtection="1">
      <alignment horizontal="left" vertical="top"/>
      <protection hidden="1"/>
    </xf>
    <xf numFmtId="165" fontId="12" fillId="2" borderId="4" xfId="1" applyNumberFormat="1" applyFont="1" applyFill="1" applyBorder="1" applyAlignment="1" applyProtection="1">
      <alignment horizontal="center" vertical="top"/>
      <protection locked="0" hidden="1"/>
    </xf>
    <xf numFmtId="5" fontId="12" fillId="2" borderId="4" xfId="1" applyNumberFormat="1" applyFont="1" applyFill="1" applyBorder="1" applyAlignment="1" applyProtection="1">
      <alignment horizontal="center" vertical="top"/>
      <protection locked="0" hidden="1"/>
    </xf>
    <xf numFmtId="0" fontId="12" fillId="0" borderId="4" xfId="0" applyFont="1" applyBorder="1" applyAlignment="1" applyProtection="1">
      <alignment horizontal="left" vertical="top" wrapText="1"/>
      <protection hidden="1"/>
    </xf>
    <xf numFmtId="0" fontId="5" fillId="0" borderId="0" xfId="0" applyFont="1" applyAlignment="1" applyProtection="1">
      <alignment vertical="top"/>
      <protection hidden="1"/>
    </xf>
    <xf numFmtId="0" fontId="21" fillId="0" borderId="0" xfId="0" applyFont="1" applyAlignment="1" applyProtection="1">
      <alignment horizontal="right" vertical="top"/>
      <protection hidden="1"/>
    </xf>
    <xf numFmtId="0" fontId="12" fillId="0" borderId="2" xfId="0" applyFont="1" applyBorder="1" applyAlignment="1" applyProtection="1">
      <alignment horizontal="left" vertical="top" wrapText="1"/>
      <protection hidden="1"/>
    </xf>
    <xf numFmtId="0" fontId="12" fillId="0" borderId="3" xfId="0" applyFont="1" applyBorder="1" applyAlignment="1" applyProtection="1">
      <alignment horizontal="left" vertical="top" wrapText="1"/>
      <protection hidden="1"/>
    </xf>
    <xf numFmtId="165" fontId="1" fillId="2" borderId="4" xfId="0" applyNumberFormat="1" applyFont="1" applyFill="1" applyBorder="1" applyAlignment="1" applyProtection="1">
      <alignment vertical="top"/>
      <protection locked="0" hidden="1"/>
    </xf>
    <xf numFmtId="0" fontId="20" fillId="0" borderId="0" xfId="0" applyFont="1" applyAlignment="1" applyProtection="1">
      <alignment horizontal="center" vertical="top"/>
      <protection hidden="1"/>
    </xf>
    <xf numFmtId="166" fontId="12" fillId="0" borderId="4" xfId="2" applyNumberFormat="1" applyFont="1" applyFill="1" applyBorder="1" applyAlignment="1" applyProtection="1">
      <alignment horizontal="center" vertical="top"/>
      <protection hidden="1"/>
    </xf>
    <xf numFmtId="169" fontId="12" fillId="2" borderId="4" xfId="2" applyNumberFormat="1" applyFont="1" applyFill="1" applyBorder="1" applyAlignment="1" applyProtection="1">
      <alignment horizontal="center" vertical="top"/>
      <protection locked="0" hidden="1"/>
    </xf>
    <xf numFmtId="169" fontId="1" fillId="2" borderId="4" xfId="0" applyNumberFormat="1" applyFont="1" applyFill="1" applyBorder="1" applyAlignment="1" applyProtection="1">
      <alignment vertical="top"/>
      <protection locked="0" hidden="1"/>
    </xf>
    <xf numFmtId="164" fontId="12" fillId="0" borderId="4" xfId="1" applyNumberFormat="1" applyFont="1" applyFill="1" applyBorder="1" applyAlignment="1" applyProtection="1">
      <alignment horizontal="center" vertical="top"/>
    </xf>
    <xf numFmtId="0" fontId="5" fillId="0" borderId="0" xfId="0" applyFont="1" applyAlignment="1" applyProtection="1">
      <alignment horizontal="center" vertical="top"/>
      <protection hidden="1"/>
    </xf>
    <xf numFmtId="0" fontId="1" fillId="0" borderId="0" xfId="0" applyFont="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5" fontId="1" fillId="2" borderId="4" xfId="0" applyNumberFormat="1" applyFont="1" applyFill="1" applyBorder="1" applyAlignment="1" applyProtection="1">
      <alignment horizontal="center" vertical="top"/>
      <protection locked="0" hidden="1"/>
    </xf>
    <xf numFmtId="44" fontId="12" fillId="0" borderId="4" xfId="1" applyFont="1" applyFill="1" applyBorder="1" applyAlignment="1" applyProtection="1">
      <alignment horizontal="center" vertical="top"/>
      <protection hidden="1"/>
    </xf>
    <xf numFmtId="0" fontId="1" fillId="0" borderId="4" xfId="0" applyFont="1" applyBorder="1" applyAlignment="1">
      <alignment horizontal="center" vertical="top"/>
    </xf>
    <xf numFmtId="165" fontId="12" fillId="0" borderId="0" xfId="1" applyNumberFormat="1" applyFont="1" applyFill="1" applyBorder="1" applyAlignment="1" applyProtection="1">
      <alignment horizontal="center" vertical="top"/>
      <protection hidden="1"/>
    </xf>
    <xf numFmtId="165" fontId="12" fillId="2" borderId="4" xfId="0" applyNumberFormat="1" applyFont="1" applyFill="1" applyBorder="1" applyAlignment="1" applyProtection="1">
      <alignment horizontal="center"/>
      <protection locked="0" hidden="1"/>
    </xf>
    <xf numFmtId="166" fontId="12" fillId="0" borderId="4" xfId="0" applyNumberFormat="1" applyFont="1" applyBorder="1" applyAlignment="1" applyProtection="1">
      <alignment horizontal="center"/>
      <protection hidden="1"/>
    </xf>
    <xf numFmtId="0" fontId="12" fillId="0" borderId="4" xfId="0" applyFont="1" applyBorder="1" applyAlignment="1" applyProtection="1">
      <alignment horizontal="center"/>
      <protection hidden="1"/>
    </xf>
    <xf numFmtId="0" fontId="17" fillId="0" borderId="0" xfId="0" applyFont="1" applyAlignment="1" applyProtection="1">
      <alignment horizontal="center"/>
      <protection hidden="1"/>
    </xf>
    <xf numFmtId="0" fontId="11" fillId="2" borderId="4" xfId="0" applyFont="1" applyFill="1" applyBorder="1" applyAlignment="1" applyProtection="1">
      <alignment horizontal="center"/>
      <protection locked="0" hidden="1"/>
    </xf>
    <xf numFmtId="0" fontId="1" fillId="2" borderId="4" xfId="0" applyFont="1" applyFill="1" applyBorder="1" applyAlignment="1" applyProtection="1">
      <alignment horizontal="center"/>
      <protection locked="0" hidden="1"/>
    </xf>
    <xf numFmtId="0" fontId="1" fillId="2" borderId="4" xfId="0" applyFont="1" applyFill="1" applyBorder="1" applyAlignment="1" applyProtection="1">
      <alignment horizontal="center"/>
      <protection locked="0"/>
    </xf>
    <xf numFmtId="0" fontId="13" fillId="0" borderId="0" xfId="0" applyFont="1" applyAlignment="1" applyProtection="1">
      <alignment horizontal="left" vertical="top" wrapText="1"/>
      <protection hidden="1"/>
    </xf>
    <xf numFmtId="0" fontId="0" fillId="0" borderId="0" xfId="0" applyAlignment="1">
      <alignment horizontal="left" vertical="top" wrapText="1"/>
    </xf>
    <xf numFmtId="0" fontId="13" fillId="0" borderId="0" xfId="0" applyFont="1" applyAlignment="1" applyProtection="1">
      <alignment horizontal="center" vertical="top" wrapText="1"/>
      <protection hidden="1"/>
    </xf>
    <xf numFmtId="44" fontId="27" fillId="0" borderId="7" xfId="1" applyFont="1" applyFill="1" applyBorder="1" applyAlignment="1" applyProtection="1">
      <alignment horizontal="center" vertical="top"/>
      <protection hidden="1"/>
    </xf>
    <xf numFmtId="9" fontId="16" fillId="0" borderId="7" xfId="2" applyFont="1" applyFill="1" applyBorder="1" applyAlignment="1" applyProtection="1">
      <alignment horizontal="center" vertical="top"/>
      <protection hidden="1"/>
    </xf>
    <xf numFmtId="166" fontId="12" fillId="2" borderId="4" xfId="2" applyNumberFormat="1" applyFont="1" applyFill="1" applyBorder="1" applyAlignment="1" applyProtection="1">
      <alignment horizontal="center" vertical="top"/>
      <protection locked="0" hidden="1"/>
    </xf>
    <xf numFmtId="166" fontId="1" fillId="2" borderId="4" xfId="0" applyNumberFormat="1" applyFont="1" applyFill="1" applyBorder="1" applyAlignment="1" applyProtection="1">
      <alignment vertical="top"/>
      <protection locked="0" hidden="1"/>
    </xf>
    <xf numFmtId="0" fontId="1" fillId="0" borderId="0" xfId="0" applyFont="1" applyAlignment="1" applyProtection="1">
      <alignment horizontal="center" vertical="top"/>
      <protection hidden="1"/>
    </xf>
    <xf numFmtId="0" fontId="17" fillId="4" borderId="0" xfId="0" applyFont="1" applyFill="1" applyAlignment="1" applyProtection="1">
      <alignment horizontal="left" vertical="center" wrapText="1"/>
      <protection hidden="1"/>
    </xf>
    <xf numFmtId="0" fontId="11" fillId="4" borderId="0" xfId="0" applyFont="1" applyFill="1" applyAlignment="1" applyProtection="1">
      <alignment horizontal="left" vertical="center" wrapText="1"/>
      <protection hidden="1"/>
    </xf>
    <xf numFmtId="0" fontId="6" fillId="0" borderId="7" xfId="0" applyFont="1" applyBorder="1" applyAlignment="1" applyProtection="1">
      <alignment horizontal="center" vertical="top" wrapText="1"/>
      <protection hidden="1"/>
    </xf>
    <xf numFmtId="0" fontId="6" fillId="0" borderId="4" xfId="0" applyFont="1" applyBorder="1" applyAlignment="1" applyProtection="1">
      <alignment horizontal="left" vertical="top" wrapText="1"/>
      <protection hidden="1"/>
    </xf>
    <xf numFmtId="0" fontId="22" fillId="4" borderId="3" xfId="0" applyFont="1" applyFill="1" applyBorder="1" applyAlignment="1">
      <alignment horizontal="left" wrapText="1"/>
    </xf>
    <xf numFmtId="0" fontId="22" fillId="4" borderId="7" xfId="0" applyFont="1" applyFill="1" applyBorder="1" applyAlignment="1">
      <alignment horizontal="left" wrapText="1"/>
    </xf>
    <xf numFmtId="0" fontId="22" fillId="4" borderId="8" xfId="0" applyFont="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236220</xdr:colOff>
          <xdr:row>69</xdr:row>
          <xdr:rowOff>0</xdr:rowOff>
        </xdr:from>
        <xdr:to>
          <xdr:col>4</xdr:col>
          <xdr:colOff>106680</xdr:colOff>
          <xdr:row>71</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69</xdr:row>
          <xdr:rowOff>0</xdr:rowOff>
        </xdr:from>
        <xdr:to>
          <xdr:col>5</xdr:col>
          <xdr:colOff>449580</xdr:colOff>
          <xdr:row>71</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70</xdr:row>
          <xdr:rowOff>68580</xdr:rowOff>
        </xdr:from>
        <xdr:to>
          <xdr:col>13</xdr:col>
          <xdr:colOff>228600</xdr:colOff>
          <xdr:row>71</xdr:row>
          <xdr:rowOff>220980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70</xdr:row>
          <xdr:rowOff>68580</xdr:rowOff>
        </xdr:from>
        <xdr:to>
          <xdr:col>14</xdr:col>
          <xdr:colOff>220980</xdr:colOff>
          <xdr:row>71</xdr:row>
          <xdr:rowOff>220980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73</xdr:row>
          <xdr:rowOff>0</xdr:rowOff>
        </xdr:from>
        <xdr:to>
          <xdr:col>14</xdr:col>
          <xdr:colOff>312420</xdr:colOff>
          <xdr:row>74</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73</xdr:row>
          <xdr:rowOff>7620</xdr:rowOff>
        </xdr:from>
        <xdr:to>
          <xdr:col>13</xdr:col>
          <xdr:colOff>304800</xdr:colOff>
          <xdr:row>74</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73</xdr:row>
          <xdr:rowOff>7620</xdr:rowOff>
        </xdr:from>
        <xdr:to>
          <xdr:col>12</xdr:col>
          <xdr:colOff>0</xdr:colOff>
          <xdr:row>74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368300</xdr:colOff>
      <xdr:row>218</xdr:row>
      <xdr:rowOff>0</xdr:rowOff>
    </xdr:from>
    <xdr:ext cx="184731" cy="264560"/>
    <xdr:sp macro="" textlink="">
      <xdr:nvSpPr>
        <xdr:cNvPr id="2" name="TextBox 1">
          <a:extLst>
            <a:ext uri="{FF2B5EF4-FFF2-40B4-BE49-F238E27FC236}">
              <a16:creationId xmlns:a16="http://schemas.microsoft.com/office/drawing/2014/main" id="{6C33AC06-44F3-4732-BFD3-A5E03E82D7D3}"/>
            </a:ext>
          </a:extLst>
        </xdr:cNvPr>
        <xdr:cNvSpPr txBox="1"/>
      </xdr:nvSpPr>
      <xdr:spPr>
        <a:xfrm>
          <a:off x="3959225" y="434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380D-3026-4CFA-B35A-4C3F12C427AE}">
  <dimension ref="A1:HG228"/>
  <sheetViews>
    <sheetView showGridLines="0" tabSelected="1" showWhiteSpace="0" view="pageLayout" topLeftCell="A3" zoomScaleNormal="110" workbookViewId="0">
      <selection activeCell="D3" sqref="D3:H3"/>
    </sheetView>
  </sheetViews>
  <sheetFormatPr defaultColWidth="8.88671875" defaultRowHeight="13.2" x14ac:dyDescent="0.25"/>
  <cols>
    <col min="1" max="1" width="4.88671875" style="1" customWidth="1"/>
    <col min="2" max="2" width="5.5546875" style="1" bestFit="1" customWidth="1"/>
    <col min="3" max="3" width="11.44140625" style="1" customWidth="1"/>
    <col min="4" max="4" width="7.44140625" style="1" customWidth="1"/>
    <col min="5" max="5" width="10.88671875" style="1" customWidth="1"/>
    <col min="6" max="6" width="11" style="1" customWidth="1"/>
    <col min="7" max="7" width="2.88671875" style="1" customWidth="1"/>
    <col min="8" max="8" width="8.44140625" style="1" customWidth="1"/>
    <col min="9" max="9" width="7.44140625" style="1" customWidth="1"/>
    <col min="10" max="10" width="8.44140625" style="1" customWidth="1"/>
    <col min="11" max="11" width="4.5546875" style="1" customWidth="1"/>
    <col min="12" max="12" width="4.44140625" style="1" customWidth="1"/>
    <col min="13" max="13" width="3.44140625" style="1" customWidth="1"/>
    <col min="14" max="14" width="8" style="1" customWidth="1"/>
    <col min="15" max="15" width="8.5546875" style="1" customWidth="1"/>
    <col min="16" max="16" width="6.88671875" style="1" customWidth="1"/>
    <col min="17" max="17" width="1.5546875" style="1" customWidth="1"/>
    <col min="18" max="16384" width="8.88671875" style="1"/>
  </cols>
  <sheetData>
    <row r="1" spans="1:215" ht="17.399999999999999" x14ac:dyDescent="0.3">
      <c r="A1" s="360" t="s">
        <v>220</v>
      </c>
      <c r="B1" s="360"/>
      <c r="C1" s="360"/>
      <c r="D1" s="360"/>
      <c r="E1" s="360"/>
      <c r="F1" s="360"/>
      <c r="G1" s="360"/>
      <c r="H1" s="360"/>
      <c r="I1" s="360"/>
      <c r="J1" s="360"/>
      <c r="K1" s="360"/>
      <c r="L1" s="360"/>
      <c r="M1" s="360"/>
      <c r="N1" s="360"/>
      <c r="O1" s="360"/>
      <c r="P1" s="360"/>
      <c r="Q1" s="360"/>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c r="EZ1" s="98"/>
      <c r="FA1" s="98"/>
      <c r="FB1" s="98"/>
      <c r="FC1" s="98"/>
      <c r="FD1" s="98"/>
      <c r="FE1" s="98"/>
      <c r="FF1" s="98"/>
      <c r="FG1" s="98"/>
      <c r="FH1" s="98"/>
      <c r="FI1" s="98"/>
      <c r="FJ1" s="98"/>
      <c r="FK1" s="98"/>
      <c r="FL1" s="98"/>
      <c r="FM1" s="98"/>
      <c r="FN1" s="98"/>
      <c r="FO1" s="98"/>
      <c r="FP1" s="98"/>
      <c r="FQ1" s="98"/>
      <c r="FR1" s="98"/>
      <c r="FS1" s="98"/>
      <c r="FT1" s="98"/>
      <c r="FU1" s="98"/>
      <c r="FV1" s="98"/>
      <c r="FW1" s="98"/>
      <c r="FX1" s="98"/>
      <c r="FY1" s="98"/>
      <c r="FZ1" s="98"/>
      <c r="GA1" s="98"/>
      <c r="GB1" s="98"/>
      <c r="GC1" s="98"/>
      <c r="GD1" s="98"/>
      <c r="GE1" s="98"/>
      <c r="GF1" s="98"/>
      <c r="GG1" s="98"/>
      <c r="GH1" s="98"/>
      <c r="GI1" s="98"/>
      <c r="GJ1" s="98"/>
      <c r="GK1" s="98"/>
      <c r="GL1" s="98"/>
      <c r="GM1" s="98"/>
      <c r="GN1" s="98"/>
      <c r="GO1" s="98"/>
      <c r="GP1" s="98"/>
      <c r="GQ1" s="98"/>
      <c r="GR1" s="98"/>
      <c r="GS1" s="98"/>
      <c r="GT1" s="98"/>
      <c r="GU1" s="98"/>
      <c r="GV1" s="98"/>
      <c r="GW1" s="98"/>
      <c r="GX1" s="98"/>
      <c r="GY1" s="98"/>
      <c r="GZ1" s="98"/>
      <c r="HA1" s="98"/>
      <c r="HB1" s="98"/>
      <c r="HC1" s="98"/>
      <c r="HD1" s="98"/>
      <c r="HE1" s="98"/>
      <c r="HF1" s="98"/>
      <c r="HG1" s="98"/>
    </row>
    <row r="2" spans="1:215" ht="7.35" customHeight="1" x14ac:dyDescent="0.25">
      <c r="A2" s="189"/>
      <c r="B2" s="189"/>
      <c r="C2" s="189"/>
      <c r="D2" s="189"/>
      <c r="E2" s="189"/>
      <c r="F2" s="189"/>
      <c r="G2" s="189"/>
      <c r="H2" s="189"/>
      <c r="I2" s="189"/>
      <c r="J2" s="189"/>
      <c r="K2" s="189"/>
      <c r="L2" s="189"/>
      <c r="M2" s="189"/>
      <c r="N2" s="189"/>
      <c r="O2" s="189"/>
      <c r="P2" s="189"/>
      <c r="Q2" s="189"/>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row>
    <row r="3" spans="1:215" ht="13.8" x14ac:dyDescent="0.25">
      <c r="A3" s="266" t="s">
        <v>0</v>
      </c>
      <c r="B3" s="266"/>
      <c r="C3" s="266"/>
      <c r="D3" s="361"/>
      <c r="E3" s="362"/>
      <c r="F3" s="362"/>
      <c r="G3" s="363"/>
      <c r="H3" s="363"/>
      <c r="I3" s="2"/>
      <c r="J3" s="141"/>
      <c r="K3" s="270" t="s">
        <v>1</v>
      </c>
      <c r="L3" s="271"/>
      <c r="M3" s="271"/>
      <c r="N3" s="45" t="str">
        <f>IF(J3&lt;&gt;"",(J3+1),"")</f>
        <v/>
      </c>
      <c r="O3" s="272" t="s">
        <v>2</v>
      </c>
      <c r="P3" s="205"/>
      <c r="Q3" s="3"/>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row>
    <row r="4" spans="1:215" ht="13.8" x14ac:dyDescent="0.25">
      <c r="A4" s="124" t="s">
        <v>3</v>
      </c>
      <c r="B4" s="124"/>
      <c r="C4" s="124"/>
      <c r="D4" s="128"/>
      <c r="E4" s="178"/>
      <c r="F4" s="178"/>
      <c r="G4" s="179"/>
      <c r="H4" s="179"/>
      <c r="I4" s="100"/>
      <c r="J4" s="180"/>
      <c r="K4" s="138"/>
      <c r="L4" s="98"/>
      <c r="M4" s="98"/>
      <c r="N4" s="128"/>
      <c r="O4" s="139"/>
      <c r="P4" s="175"/>
      <c r="Q4" s="3"/>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row>
    <row r="5" spans="1:215" ht="13.8" x14ac:dyDescent="0.25">
      <c r="A5" s="124"/>
      <c r="B5" s="124"/>
      <c r="C5" s="124"/>
      <c r="D5" s="128"/>
      <c r="E5" s="178"/>
      <c r="F5" s="178"/>
      <c r="G5" s="179"/>
      <c r="H5" s="179"/>
      <c r="I5" s="100"/>
      <c r="J5" s="180"/>
      <c r="K5" s="138"/>
      <c r="L5" s="98"/>
      <c r="M5" s="98"/>
      <c r="N5" s="128"/>
      <c r="O5" s="139"/>
      <c r="P5" s="175"/>
      <c r="Q5" s="3"/>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8"/>
      <c r="FZ5" s="98"/>
      <c r="GA5" s="98"/>
      <c r="GB5" s="98"/>
      <c r="GC5" s="98"/>
      <c r="GD5" s="98"/>
      <c r="GE5" s="98"/>
      <c r="GF5" s="98"/>
      <c r="GG5" s="98"/>
      <c r="GH5" s="98"/>
      <c r="GI5" s="98"/>
      <c r="GJ5" s="98"/>
      <c r="GK5" s="98"/>
      <c r="GL5" s="98"/>
      <c r="GM5" s="98"/>
      <c r="GN5" s="98"/>
      <c r="GO5" s="98"/>
      <c r="GP5" s="98"/>
      <c r="GQ5" s="98"/>
      <c r="GR5" s="98"/>
      <c r="GS5" s="98"/>
      <c r="GT5" s="98"/>
      <c r="GU5" s="98"/>
      <c r="GV5" s="98"/>
      <c r="GW5" s="98"/>
      <c r="GX5" s="98"/>
      <c r="GY5" s="98"/>
      <c r="GZ5" s="98"/>
      <c r="HA5" s="98"/>
      <c r="HB5" s="98"/>
      <c r="HC5" s="98"/>
      <c r="HD5" s="98"/>
      <c r="HE5" s="98"/>
      <c r="HF5" s="98"/>
      <c r="HG5" s="98"/>
    </row>
    <row r="6" spans="1:215" s="86" customFormat="1" ht="34.5" customHeight="1" x14ac:dyDescent="0.25">
      <c r="A6" s="372" t="s">
        <v>4</v>
      </c>
      <c r="B6" s="373"/>
      <c r="C6" s="373"/>
      <c r="D6" s="373"/>
      <c r="E6" s="373"/>
      <c r="F6" s="373"/>
      <c r="G6" s="373"/>
      <c r="H6" s="373"/>
      <c r="I6" s="373"/>
      <c r="J6" s="373"/>
      <c r="K6" s="373"/>
      <c r="L6" s="373"/>
      <c r="M6" s="373"/>
      <c r="N6" s="373"/>
      <c r="O6" s="373"/>
      <c r="P6" s="373"/>
      <c r="Q6" s="83"/>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row>
    <row r="7" spans="1:215" ht="30.9" customHeight="1" x14ac:dyDescent="0.25">
      <c r="A7" s="7" t="s">
        <v>5</v>
      </c>
      <c r="B7" s="260" t="s">
        <v>6</v>
      </c>
      <c r="C7" s="260"/>
      <c r="D7" s="260"/>
      <c r="E7" s="260"/>
      <c r="F7" s="260"/>
      <c r="G7" s="260"/>
      <c r="H7" s="260"/>
      <c r="I7" s="260"/>
      <c r="J7" s="260"/>
      <c r="K7" s="260"/>
      <c r="L7" s="260"/>
      <c r="M7" s="260"/>
      <c r="N7" s="260"/>
      <c r="O7" s="260"/>
      <c r="P7" s="260"/>
      <c r="Q7" s="261"/>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row>
    <row r="8" spans="1:215" ht="1.35" customHeight="1" x14ac:dyDescent="0.25">
      <c r="A8" s="10"/>
      <c r="B8" s="130"/>
      <c r="C8" s="130"/>
      <c r="D8" s="130"/>
      <c r="E8" s="130"/>
      <c r="F8" s="130"/>
      <c r="G8" s="130"/>
      <c r="H8" s="130"/>
      <c r="I8" s="130"/>
      <c r="J8" s="130"/>
      <c r="K8" s="130"/>
      <c r="L8" s="130"/>
      <c r="M8" s="130"/>
      <c r="N8" s="130"/>
      <c r="O8" s="130"/>
      <c r="P8" s="130"/>
      <c r="Q8" s="137"/>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row>
    <row r="9" spans="1:215" ht="15" x14ac:dyDescent="0.25">
      <c r="A9" s="11"/>
      <c r="B9" s="12" t="s">
        <v>7</v>
      </c>
      <c r="C9" s="75"/>
      <c r="D9" s="12"/>
      <c r="E9" s="303"/>
      <c r="F9" s="303"/>
      <c r="G9" s="119" t="s">
        <v>8</v>
      </c>
      <c r="H9" s="347"/>
      <c r="I9" s="348"/>
      <c r="J9" s="348"/>
      <c r="K9" s="142"/>
      <c r="L9" s="201" t="s">
        <v>9</v>
      </c>
      <c r="M9" s="255"/>
      <c r="N9" s="349">
        <f>(E9*H9)</f>
        <v>0</v>
      </c>
      <c r="O9" s="349"/>
      <c r="P9" s="349"/>
      <c r="Q9" s="13"/>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row>
    <row r="10" spans="1:215" ht="11.1" customHeight="1" x14ac:dyDescent="0.25">
      <c r="A10" s="11"/>
      <c r="B10" s="12"/>
      <c r="C10" s="134"/>
      <c r="D10" s="12"/>
      <c r="E10" s="367" t="s">
        <v>10</v>
      </c>
      <c r="F10" s="367"/>
      <c r="G10" s="126"/>
      <c r="H10" s="368" t="s">
        <v>11</v>
      </c>
      <c r="I10" s="368"/>
      <c r="J10" s="368"/>
      <c r="K10" s="14"/>
      <c r="L10" s="14"/>
      <c r="M10" s="126"/>
      <c r="N10" s="15"/>
      <c r="O10" s="15"/>
      <c r="P10" s="15"/>
      <c r="Q10" s="13"/>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row>
    <row r="11" spans="1:215" ht="41.4" x14ac:dyDescent="0.25">
      <c r="A11" s="10" t="s">
        <v>12</v>
      </c>
      <c r="B11" s="331" t="s">
        <v>13</v>
      </c>
      <c r="C11" s="331"/>
      <c r="D11" s="331"/>
      <c r="E11" s="331"/>
      <c r="F11" s="331"/>
      <c r="G11" s="331"/>
      <c r="H11" s="331"/>
      <c r="I11" s="331"/>
      <c r="J11" s="331"/>
      <c r="K11" s="331"/>
      <c r="L11" s="331"/>
      <c r="M11" s="331"/>
      <c r="N11" s="331"/>
      <c r="O11" s="331"/>
      <c r="P11" s="331"/>
      <c r="Q11" s="342"/>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row>
    <row r="12" spans="1:215" ht="15" x14ac:dyDescent="0.25">
      <c r="A12" s="11"/>
      <c r="B12" s="338"/>
      <c r="C12" s="338"/>
      <c r="D12" s="338"/>
      <c r="E12" s="119" t="s">
        <v>8</v>
      </c>
      <c r="F12" s="369"/>
      <c r="G12" s="370"/>
      <c r="H12" s="370"/>
      <c r="I12" s="119" t="s">
        <v>14</v>
      </c>
      <c r="J12" s="16">
        <v>1000</v>
      </c>
      <c r="K12" s="17"/>
      <c r="L12" s="201" t="s">
        <v>9</v>
      </c>
      <c r="M12" s="371"/>
      <c r="N12" s="239">
        <f>(B12*F12/1000)</f>
        <v>0</v>
      </c>
      <c r="O12" s="239"/>
      <c r="P12" s="239"/>
      <c r="Q12" s="13"/>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row>
    <row r="13" spans="1:215" ht="13.8" x14ac:dyDescent="0.25">
      <c r="A13" s="18"/>
      <c r="B13" s="217" t="s">
        <v>15</v>
      </c>
      <c r="C13" s="217"/>
      <c r="D13" s="217"/>
      <c r="E13" s="134"/>
      <c r="F13" s="250" t="s">
        <v>16</v>
      </c>
      <c r="G13" s="350"/>
      <c r="H13" s="350"/>
      <c r="I13" s="134"/>
      <c r="J13" s="134"/>
      <c r="K13" s="134"/>
      <c r="L13" s="134"/>
      <c r="M13" s="19"/>
      <c r="N13" s="134"/>
      <c r="O13" s="134"/>
      <c r="P13" s="134"/>
      <c r="Q13" s="13"/>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row>
    <row r="14" spans="1:215" ht="13.8" x14ac:dyDescent="0.25">
      <c r="A14" s="11" t="s">
        <v>17</v>
      </c>
      <c r="B14" s="331" t="s">
        <v>18</v>
      </c>
      <c r="C14" s="364"/>
      <c r="D14" s="364"/>
      <c r="E14" s="364"/>
      <c r="F14" s="364"/>
      <c r="G14" s="364"/>
      <c r="H14" s="364"/>
      <c r="I14" s="364"/>
      <c r="J14" s="364"/>
      <c r="K14" s="364"/>
      <c r="L14" s="364"/>
      <c r="M14" s="364"/>
      <c r="N14" s="364"/>
      <c r="O14" s="364"/>
      <c r="P14" s="364"/>
      <c r="Q14" s="13"/>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row>
    <row r="15" spans="1:215" ht="13.8" x14ac:dyDescent="0.25">
      <c r="A15" s="11"/>
      <c r="B15" s="365"/>
      <c r="C15" s="365"/>
      <c r="D15" s="365"/>
      <c r="E15" s="365"/>
      <c r="F15" s="365"/>
      <c r="G15" s="365"/>
      <c r="H15" s="365"/>
      <c r="I15" s="365"/>
      <c r="J15" s="365"/>
      <c r="K15" s="365"/>
      <c r="L15" s="365"/>
      <c r="M15" s="365"/>
      <c r="N15" s="365"/>
      <c r="O15" s="365"/>
      <c r="P15" s="365"/>
      <c r="Q15" s="13"/>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row>
    <row r="16" spans="1:215" ht="16.5" customHeight="1" x14ac:dyDescent="0.25">
      <c r="A16" s="18"/>
      <c r="B16" s="357"/>
      <c r="C16" s="357"/>
      <c r="D16" s="357"/>
      <c r="E16" s="128" t="s">
        <v>8</v>
      </c>
      <c r="F16" s="358">
        <f>F12</f>
        <v>0</v>
      </c>
      <c r="G16" s="359"/>
      <c r="H16" s="359"/>
      <c r="I16" s="128" t="s">
        <v>14</v>
      </c>
      <c r="J16" s="87">
        <v>1000</v>
      </c>
      <c r="K16" s="126"/>
      <c r="L16" s="201" t="s">
        <v>9</v>
      </c>
      <c r="M16" s="319"/>
      <c r="N16" s="231">
        <f>(B16*F16/1000)</f>
        <v>0</v>
      </c>
      <c r="O16" s="231"/>
      <c r="P16" s="231"/>
      <c r="Q16" s="13"/>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row>
    <row r="17" spans="1:215" ht="13.35" customHeight="1" x14ac:dyDescent="0.25">
      <c r="A17" s="18"/>
      <c r="B17" s="126"/>
      <c r="C17" s="134" t="s">
        <v>15</v>
      </c>
      <c r="D17" s="134"/>
      <c r="E17" s="134"/>
      <c r="F17" s="250" t="s">
        <v>16</v>
      </c>
      <c r="G17" s="350"/>
      <c r="H17" s="350"/>
      <c r="I17" s="126"/>
      <c r="J17" s="126"/>
      <c r="K17" s="126"/>
      <c r="L17" s="126"/>
      <c r="M17" s="12"/>
      <c r="N17" s="126"/>
      <c r="O17" s="126"/>
      <c r="P17" s="126"/>
      <c r="Q17" s="13"/>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ht="27.6" x14ac:dyDescent="0.25">
      <c r="A18" s="10" t="s">
        <v>19</v>
      </c>
      <c r="B18" s="331" t="s">
        <v>20</v>
      </c>
      <c r="C18" s="351"/>
      <c r="D18" s="351"/>
      <c r="E18" s="351"/>
      <c r="F18" s="351"/>
      <c r="G18" s="351"/>
      <c r="H18" s="351"/>
      <c r="I18" s="351"/>
      <c r="J18" s="351"/>
      <c r="K18" s="351"/>
      <c r="L18" s="351"/>
      <c r="M18" s="351"/>
      <c r="N18" s="351"/>
      <c r="O18" s="351"/>
      <c r="P18" s="351"/>
      <c r="Q18" s="352"/>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row>
    <row r="19" spans="1:215" ht="6.6" customHeight="1" x14ac:dyDescent="0.25">
      <c r="A19" s="10"/>
      <c r="B19" s="130"/>
      <c r="C19" s="127"/>
      <c r="D19" s="127"/>
      <c r="E19" s="127"/>
      <c r="F19" s="74"/>
      <c r="G19" s="127"/>
      <c r="H19" s="127"/>
      <c r="I19" s="127"/>
      <c r="J19" s="127"/>
      <c r="K19" s="127"/>
      <c r="L19" s="127"/>
      <c r="M19" s="127"/>
      <c r="N19" s="127"/>
      <c r="O19" s="127"/>
      <c r="P19" s="127"/>
      <c r="Q19" s="22"/>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row>
    <row r="20" spans="1:215" ht="15" x14ac:dyDescent="0.25">
      <c r="A20" s="11"/>
      <c r="B20" s="338"/>
      <c r="C20" s="338"/>
      <c r="D20" s="338"/>
      <c r="E20" s="119" t="s">
        <v>21</v>
      </c>
      <c r="F20" s="338"/>
      <c r="G20" s="353"/>
      <c r="H20" s="353"/>
      <c r="I20" s="23" t="s">
        <v>9</v>
      </c>
      <c r="J20" s="354">
        <f>IF(B20&lt;0,"0",(B20-F20))</f>
        <v>0</v>
      </c>
      <c r="K20" s="355"/>
      <c r="L20" s="355"/>
      <c r="M20" s="355"/>
      <c r="N20" s="356"/>
      <c r="O20" s="356"/>
      <c r="P20" s="356"/>
      <c r="Q20" s="13"/>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row>
    <row r="21" spans="1:215" ht="13.8" x14ac:dyDescent="0.25">
      <c r="A21" s="18"/>
      <c r="B21" s="217" t="s">
        <v>22</v>
      </c>
      <c r="C21" s="217"/>
      <c r="D21" s="217"/>
      <c r="E21" s="19"/>
      <c r="F21" s="217" t="s">
        <v>23</v>
      </c>
      <c r="G21" s="217"/>
      <c r="H21" s="217"/>
      <c r="I21" s="134"/>
      <c r="J21" s="250" t="s">
        <v>24</v>
      </c>
      <c r="K21" s="250"/>
      <c r="L21" s="340"/>
      <c r="M21" s="19"/>
      <c r="N21" s="21"/>
      <c r="O21" s="21"/>
      <c r="P21" s="21"/>
      <c r="Q21" s="13"/>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ht="15" x14ac:dyDescent="0.25">
      <c r="A22" s="11"/>
      <c r="B22" s="252">
        <f>IF(B20-F20&lt;0,"0",(B20-F20))</f>
        <v>0</v>
      </c>
      <c r="C22" s="252"/>
      <c r="D22" s="252"/>
      <c r="E22" s="119" t="s">
        <v>8</v>
      </c>
      <c r="F22" s="346">
        <f>F12</f>
        <v>0</v>
      </c>
      <c r="G22" s="254"/>
      <c r="H22" s="254"/>
      <c r="I22" s="119" t="s">
        <v>14</v>
      </c>
      <c r="J22" s="16">
        <v>1000</v>
      </c>
      <c r="K22" s="17"/>
      <c r="L22" s="201" t="s">
        <v>9</v>
      </c>
      <c r="M22" s="255"/>
      <c r="N22" s="239">
        <f>IF(B20-F20&lt;0,"0",(B22*F22/J22))</f>
        <v>0</v>
      </c>
      <c r="O22" s="239"/>
      <c r="P22" s="239"/>
      <c r="Q22" s="13"/>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row>
    <row r="23" spans="1:215" ht="13.8" x14ac:dyDescent="0.25">
      <c r="A23" s="11"/>
      <c r="B23" s="217" t="s">
        <v>25</v>
      </c>
      <c r="C23" s="217"/>
      <c r="D23" s="217"/>
      <c r="E23" s="19"/>
      <c r="F23" s="250" t="s">
        <v>16</v>
      </c>
      <c r="G23" s="255"/>
      <c r="H23" s="255"/>
      <c r="I23" s="19"/>
      <c r="J23" s="19"/>
      <c r="K23" s="21"/>
      <c r="L23" s="19"/>
      <c r="M23" s="19"/>
      <c r="N23" s="19"/>
      <c r="O23" s="19"/>
      <c r="P23" s="19"/>
      <c r="Q23" s="13"/>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ht="15" x14ac:dyDescent="0.25">
      <c r="A24" s="11" t="s">
        <v>26</v>
      </c>
      <c r="B24" s="301" t="s">
        <v>27</v>
      </c>
      <c r="C24" s="301"/>
      <c r="D24" s="301"/>
      <c r="E24" s="301"/>
      <c r="F24" s="301"/>
      <c r="G24" s="301"/>
      <c r="H24" s="301"/>
      <c r="I24" s="301"/>
      <c r="J24" s="345" t="s">
        <v>28</v>
      </c>
      <c r="K24" s="345"/>
      <c r="L24" s="201" t="s">
        <v>9</v>
      </c>
      <c r="M24" s="255"/>
      <c r="N24" s="239">
        <f>IF(N20&lt;0,(N9+N12),(N9+N12+N16+N22))</f>
        <v>0</v>
      </c>
      <c r="O24" s="239"/>
      <c r="P24" s="239"/>
      <c r="Q24" s="13"/>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row>
    <row r="25" spans="1:215" ht="2.4" customHeight="1" x14ac:dyDescent="0.25">
      <c r="A25" s="24"/>
      <c r="B25" s="25"/>
      <c r="C25" s="25"/>
      <c r="D25" s="25"/>
      <c r="E25" s="25"/>
      <c r="F25" s="25"/>
      <c r="G25" s="25"/>
      <c r="H25" s="25"/>
      <c r="I25" s="25"/>
      <c r="J25" s="25"/>
      <c r="K25" s="25"/>
      <c r="L25" s="25"/>
      <c r="M25" s="25"/>
      <c r="N25" s="25"/>
      <c r="O25" s="25"/>
      <c r="P25" s="25"/>
      <c r="Q25" s="26"/>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row>
    <row r="26" spans="1:215" ht="5.0999999999999996" customHeight="1" x14ac:dyDescent="0.25">
      <c r="A26" s="12"/>
      <c r="B26" s="12"/>
      <c r="C26" s="12"/>
      <c r="D26" s="12"/>
      <c r="E26" s="12"/>
      <c r="F26" s="12"/>
      <c r="G26" s="12"/>
      <c r="H26" s="12"/>
      <c r="I26" s="12"/>
      <c r="J26" s="12"/>
      <c r="K26" s="12"/>
      <c r="L26" s="12"/>
      <c r="M26" s="12"/>
      <c r="N26" s="12"/>
      <c r="O26" s="12"/>
      <c r="P26" s="12"/>
      <c r="Q26" s="12"/>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row>
    <row r="27" spans="1:215" ht="15" x14ac:dyDescent="0.25">
      <c r="A27" s="343" t="s">
        <v>29</v>
      </c>
      <c r="B27" s="260"/>
      <c r="C27" s="260"/>
      <c r="D27" s="260"/>
      <c r="E27" s="260"/>
      <c r="F27" s="260"/>
      <c r="G27" s="260"/>
      <c r="H27" s="260"/>
      <c r="I27" s="260"/>
      <c r="J27" s="260"/>
      <c r="K27" s="260"/>
      <c r="L27" s="260"/>
      <c r="M27" s="260"/>
      <c r="N27" s="260"/>
      <c r="O27" s="260"/>
      <c r="P27" s="260"/>
      <c r="Q27" s="261"/>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row>
    <row r="28" spans="1:215" ht="5.0999999999999996" customHeight="1" x14ac:dyDescent="0.25">
      <c r="A28" s="129"/>
      <c r="B28" s="130"/>
      <c r="C28" s="130"/>
      <c r="D28" s="130"/>
      <c r="E28" s="130"/>
      <c r="F28" s="130"/>
      <c r="G28" s="130"/>
      <c r="H28" s="130"/>
      <c r="I28" s="130"/>
      <c r="J28" s="130"/>
      <c r="K28" s="130"/>
      <c r="L28" s="130"/>
      <c r="M28" s="130"/>
      <c r="N28" s="130"/>
      <c r="O28" s="130"/>
      <c r="P28" s="130"/>
      <c r="Q28" s="137"/>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row>
    <row r="29" spans="1:215" ht="27.6" x14ac:dyDescent="0.25">
      <c r="A29" s="10" t="s">
        <v>30</v>
      </c>
      <c r="B29" s="331" t="s">
        <v>211</v>
      </c>
      <c r="C29" s="331"/>
      <c r="D29" s="331"/>
      <c r="E29" s="331"/>
      <c r="F29" s="331"/>
      <c r="G29" s="331"/>
      <c r="H29" s="331"/>
      <c r="I29" s="331"/>
      <c r="J29" s="331"/>
      <c r="K29" s="331"/>
      <c r="L29" s="331"/>
      <c r="M29" s="331"/>
      <c r="N29" s="331"/>
      <c r="O29" s="331"/>
      <c r="P29" s="331"/>
      <c r="Q29" s="342"/>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row>
    <row r="30" spans="1:215" ht="4.3499999999999996" customHeight="1" x14ac:dyDescent="0.25">
      <c r="A30" s="10"/>
      <c r="B30" s="130"/>
      <c r="C30" s="130"/>
      <c r="D30" s="130"/>
      <c r="E30" s="130"/>
      <c r="F30" s="130"/>
      <c r="G30" s="130"/>
      <c r="H30" s="130"/>
      <c r="I30" s="130"/>
      <c r="J30" s="130"/>
      <c r="K30" s="130"/>
      <c r="L30" s="130"/>
      <c r="M30" s="130"/>
      <c r="N30" s="130"/>
      <c r="O30" s="130"/>
      <c r="P30" s="130"/>
      <c r="Q30" s="137"/>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row>
    <row r="31" spans="1:215" ht="15.6" customHeight="1" x14ac:dyDescent="0.25">
      <c r="A31" s="11"/>
      <c r="B31" s="239">
        <f>SUM(N24)</f>
        <v>0</v>
      </c>
      <c r="C31" s="239"/>
      <c r="D31" s="239"/>
      <c r="E31" s="119" t="s">
        <v>14</v>
      </c>
      <c r="F31" s="337"/>
      <c r="G31" s="344"/>
      <c r="H31" s="344"/>
      <c r="I31" s="119" t="s">
        <v>8</v>
      </c>
      <c r="J31" s="16">
        <v>1000</v>
      </c>
      <c r="K31" s="17"/>
      <c r="L31" s="201" t="s">
        <v>9</v>
      </c>
      <c r="M31" s="255"/>
      <c r="N31" s="253" t="e">
        <f>(B31/F31*1000)</f>
        <v>#DIV/0!</v>
      </c>
      <c r="O31" s="253"/>
      <c r="P31" s="253"/>
      <c r="Q31" s="22"/>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row>
    <row r="32" spans="1:215" x14ac:dyDescent="0.25">
      <c r="A32" s="18"/>
      <c r="B32" s="217" t="s">
        <v>31</v>
      </c>
      <c r="C32" s="217"/>
      <c r="D32" s="217"/>
      <c r="E32" s="19"/>
      <c r="F32" s="78" t="s">
        <v>32</v>
      </c>
      <c r="G32" s="79"/>
      <c r="H32" s="79"/>
      <c r="I32" s="32"/>
      <c r="J32" s="134"/>
      <c r="K32" s="134"/>
      <c r="L32" s="134"/>
      <c r="M32" s="19"/>
      <c r="N32" s="250"/>
      <c r="O32" s="250"/>
      <c r="P32" s="250"/>
      <c r="Q32" s="27"/>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row>
    <row r="33" spans="1:215" ht="15" x14ac:dyDescent="0.25">
      <c r="A33" s="10" t="s">
        <v>33</v>
      </c>
      <c r="B33" s="331" t="s">
        <v>34</v>
      </c>
      <c r="C33" s="331"/>
      <c r="D33" s="331"/>
      <c r="E33" s="331"/>
      <c r="F33" s="331"/>
      <c r="G33" s="331"/>
      <c r="H33" s="331"/>
      <c r="I33" s="331"/>
      <c r="J33" s="331"/>
      <c r="K33" s="331"/>
      <c r="L33" s="331"/>
      <c r="M33" s="331"/>
      <c r="N33" s="331"/>
      <c r="O33" s="331"/>
      <c r="P33" s="331"/>
      <c r="Q33" s="342"/>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row>
    <row r="34" spans="1:215" ht="15" x14ac:dyDescent="0.25">
      <c r="A34" s="11"/>
      <c r="B34" s="338"/>
      <c r="C34" s="338"/>
      <c r="D34" s="338"/>
      <c r="E34" s="119" t="s">
        <v>8</v>
      </c>
      <c r="F34" s="253" t="e">
        <f>SUM(N31)</f>
        <v>#DIV/0!</v>
      </c>
      <c r="G34" s="254"/>
      <c r="H34" s="254"/>
      <c r="I34" s="119" t="s">
        <v>14</v>
      </c>
      <c r="J34" s="16">
        <v>1000</v>
      </c>
      <c r="K34" s="17"/>
      <c r="L34" s="201" t="s">
        <v>9</v>
      </c>
      <c r="M34" s="255"/>
      <c r="N34" s="239" t="str">
        <f>IF(ISBLANK(B34),"0",(B34*F34/1000))</f>
        <v>0</v>
      </c>
      <c r="O34" s="239"/>
      <c r="P34" s="239"/>
      <c r="Q34" s="13"/>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row>
    <row r="35" spans="1:215" x14ac:dyDescent="0.25">
      <c r="A35" s="18"/>
      <c r="B35" s="217" t="s">
        <v>35</v>
      </c>
      <c r="C35" s="217"/>
      <c r="D35" s="217"/>
      <c r="E35" s="19"/>
      <c r="F35" s="250" t="s">
        <v>36</v>
      </c>
      <c r="G35" s="340"/>
      <c r="H35" s="340"/>
      <c r="I35" s="19"/>
      <c r="J35" s="19"/>
      <c r="K35" s="19"/>
      <c r="L35" s="19"/>
      <c r="M35" s="19"/>
      <c r="N35" s="19"/>
      <c r="O35" s="19"/>
      <c r="P35" s="19"/>
      <c r="Q35" s="27"/>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row>
    <row r="36" spans="1:215" ht="15" x14ac:dyDescent="0.25">
      <c r="A36" s="11" t="s">
        <v>37</v>
      </c>
      <c r="B36" s="242" t="s">
        <v>38</v>
      </c>
      <c r="C36" s="242"/>
      <c r="D36" s="242"/>
      <c r="E36" s="242"/>
      <c r="F36" s="242"/>
      <c r="G36" s="242"/>
      <c r="H36" s="242"/>
      <c r="I36" s="242"/>
      <c r="J36" s="341" t="s">
        <v>39</v>
      </c>
      <c r="K36" s="341"/>
      <c r="L36" s="201" t="s">
        <v>9</v>
      </c>
      <c r="M36" s="255"/>
      <c r="N36" s="239">
        <f>IF(F31&lt;0,(N24),(N24+N34))</f>
        <v>0</v>
      </c>
      <c r="O36" s="239"/>
      <c r="P36" s="239"/>
      <c r="Q36" s="13"/>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row>
    <row r="37" spans="1:215" ht="4.3499999999999996" customHeight="1" x14ac:dyDescent="0.25">
      <c r="A37" s="24"/>
      <c r="B37" s="144"/>
      <c r="C37" s="144"/>
      <c r="D37" s="144"/>
      <c r="E37" s="144"/>
      <c r="F37" s="144"/>
      <c r="G37" s="144"/>
      <c r="H37" s="144"/>
      <c r="I37" s="144"/>
      <c r="J37" s="144"/>
      <c r="K37" s="144"/>
      <c r="L37" s="25"/>
      <c r="M37" s="25"/>
      <c r="N37" s="25"/>
      <c r="O37" s="25"/>
      <c r="P37" s="25"/>
      <c r="Q37" s="26"/>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row>
    <row r="38" spans="1:215" ht="7.35" customHeight="1" x14ac:dyDescent="0.25">
      <c r="A38" s="12"/>
      <c r="B38" s="12"/>
      <c r="C38" s="12"/>
      <c r="D38" s="12"/>
      <c r="E38" s="12"/>
      <c r="F38" s="12"/>
      <c r="G38" s="12"/>
      <c r="H38" s="12"/>
      <c r="I38" s="12"/>
      <c r="J38" s="12"/>
      <c r="K38" s="12"/>
      <c r="L38" s="12"/>
      <c r="M38" s="12"/>
      <c r="N38" s="12"/>
      <c r="O38" s="12"/>
      <c r="P38" s="12"/>
      <c r="Q38" s="12"/>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row>
    <row r="39" spans="1:215" ht="15" x14ac:dyDescent="0.25">
      <c r="A39" s="30" t="s">
        <v>40</v>
      </c>
      <c r="B39" s="243" t="s">
        <v>41</v>
      </c>
      <c r="C39" s="243"/>
      <c r="D39" s="243"/>
      <c r="E39" s="243"/>
      <c r="F39" s="243"/>
      <c r="G39" s="243"/>
      <c r="H39" s="243"/>
      <c r="I39" s="243"/>
      <c r="J39" s="243"/>
      <c r="K39" s="243"/>
      <c r="L39" s="243"/>
      <c r="M39" s="243"/>
      <c r="N39" s="256"/>
      <c r="O39" s="256"/>
      <c r="P39" s="256"/>
      <c r="Q39" s="31"/>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row>
    <row r="40" spans="1:215" ht="15" x14ac:dyDescent="0.25">
      <c r="A40" s="11"/>
      <c r="B40" s="19" t="s">
        <v>42</v>
      </c>
      <c r="C40" s="19"/>
      <c r="D40" s="19"/>
      <c r="E40" s="19"/>
      <c r="F40" s="19"/>
      <c r="G40" s="19"/>
      <c r="H40" s="19"/>
      <c r="I40" s="19"/>
      <c r="J40" s="19"/>
      <c r="K40" s="19"/>
      <c r="L40" s="32"/>
      <c r="M40" s="32"/>
      <c r="N40" s="33"/>
      <c r="O40" s="33"/>
      <c r="P40" s="33"/>
      <c r="Q40" s="27"/>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row>
    <row r="41" spans="1:215" ht="15" x14ac:dyDescent="0.25">
      <c r="A41" s="11"/>
      <c r="B41" s="257"/>
      <c r="C41" s="257"/>
      <c r="D41" s="119" t="s">
        <v>21</v>
      </c>
      <c r="E41" s="257"/>
      <c r="F41" s="257"/>
      <c r="G41" s="119" t="s">
        <v>21</v>
      </c>
      <c r="H41" s="257"/>
      <c r="I41" s="257"/>
      <c r="J41" s="119" t="s">
        <v>43</v>
      </c>
      <c r="K41" s="258"/>
      <c r="L41" s="258"/>
      <c r="M41" s="34" t="s">
        <v>44</v>
      </c>
      <c r="N41" s="259">
        <f>B41-E41-H41+K41</f>
        <v>0</v>
      </c>
      <c r="O41" s="207"/>
      <c r="P41" s="207"/>
      <c r="Q41" s="13"/>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row>
    <row r="42" spans="1:215" ht="15" x14ac:dyDescent="0.25">
      <c r="A42" s="11"/>
      <c r="B42" s="250" t="s">
        <v>45</v>
      </c>
      <c r="C42" s="250"/>
      <c r="D42" s="127"/>
      <c r="E42" s="217" t="s">
        <v>46</v>
      </c>
      <c r="F42" s="217"/>
      <c r="G42" s="127"/>
      <c r="H42" s="217" t="s">
        <v>47</v>
      </c>
      <c r="I42" s="217"/>
      <c r="J42" s="250" t="s">
        <v>48</v>
      </c>
      <c r="K42" s="250"/>
      <c r="L42" s="250"/>
      <c r="M42" s="250"/>
      <c r="N42" s="251" t="s">
        <v>49</v>
      </c>
      <c r="O42" s="251"/>
      <c r="P42" s="251"/>
      <c r="Q42" s="13"/>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row>
    <row r="43" spans="1:215" ht="15" x14ac:dyDescent="0.25">
      <c r="A43" s="11"/>
      <c r="B43" s="252">
        <f>F31+B34</f>
        <v>0</v>
      </c>
      <c r="C43" s="252"/>
      <c r="D43" s="252"/>
      <c r="E43" s="23" t="s">
        <v>8</v>
      </c>
      <c r="F43" s="253">
        <f>N41</f>
        <v>0</v>
      </c>
      <c r="G43" s="254"/>
      <c r="H43" s="254"/>
      <c r="I43" s="119" t="s">
        <v>14</v>
      </c>
      <c r="J43" s="16">
        <v>1000</v>
      </c>
      <c r="K43" s="17"/>
      <c r="L43" s="201" t="s">
        <v>9</v>
      </c>
      <c r="M43" s="255"/>
      <c r="N43" s="239">
        <f>(B43*F43/1000)</f>
        <v>0</v>
      </c>
      <c r="O43" s="239"/>
      <c r="P43" s="239"/>
      <c r="Q43" s="13"/>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row>
    <row r="44" spans="1:215" x14ac:dyDescent="0.25">
      <c r="A44" s="35"/>
      <c r="B44" s="224" t="s">
        <v>50</v>
      </c>
      <c r="C44" s="224"/>
      <c r="D44" s="224"/>
      <c r="E44" s="36"/>
      <c r="F44" s="240" t="s">
        <v>49</v>
      </c>
      <c r="G44" s="241"/>
      <c r="H44" s="241"/>
      <c r="I44" s="36"/>
      <c r="J44" s="36"/>
      <c r="K44" s="36"/>
      <c r="L44" s="36"/>
      <c r="M44" s="36"/>
      <c r="N44" s="224" t="s">
        <v>51</v>
      </c>
      <c r="O44" s="224"/>
      <c r="P44" s="224"/>
      <c r="Q44" s="37"/>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row>
    <row r="45" spans="1:215" ht="2.1" customHeight="1" x14ac:dyDescent="0.25">
      <c r="A45" s="12"/>
      <c r="B45" s="126"/>
      <c r="C45" s="126"/>
      <c r="D45" s="126"/>
      <c r="E45" s="126"/>
      <c r="F45" s="126"/>
      <c r="G45" s="126"/>
      <c r="H45" s="126"/>
      <c r="I45" s="126"/>
      <c r="J45" s="126"/>
      <c r="K45" s="126"/>
      <c r="L45" s="126"/>
      <c r="M45" s="126"/>
      <c r="N45" s="12"/>
      <c r="O45" s="12"/>
      <c r="P45" s="12"/>
      <c r="Q45" s="12"/>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row>
    <row r="46" spans="1:215" ht="7.35" customHeight="1" x14ac:dyDescent="0.25">
      <c r="A46" s="12"/>
      <c r="B46" s="242"/>
      <c r="C46" s="242"/>
      <c r="D46" s="242"/>
      <c r="E46" s="242"/>
      <c r="F46" s="242"/>
      <c r="G46" s="242"/>
      <c r="H46" s="242"/>
      <c r="I46" s="242"/>
      <c r="J46" s="242"/>
      <c r="K46" s="242"/>
      <c r="L46" s="242"/>
      <c r="M46" s="242"/>
      <c r="N46" s="12"/>
      <c r="O46" s="12"/>
      <c r="P46" s="12"/>
      <c r="Q46" s="12"/>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row>
    <row r="47" spans="1:215" ht="15" x14ac:dyDescent="0.25">
      <c r="A47" s="30" t="s">
        <v>52</v>
      </c>
      <c r="B47" s="243" t="s">
        <v>53</v>
      </c>
      <c r="C47" s="244"/>
      <c r="D47" s="244"/>
      <c r="E47" s="244"/>
      <c r="F47" s="244"/>
      <c r="G47" s="244"/>
      <c r="H47" s="244"/>
      <c r="I47" s="244"/>
      <c r="J47" s="244"/>
      <c r="K47" s="145"/>
      <c r="L47" s="245" t="s">
        <v>9</v>
      </c>
      <c r="M47" s="246"/>
      <c r="N47" s="247">
        <f>MIN(N36,N43)</f>
        <v>0</v>
      </c>
      <c r="O47" s="247"/>
      <c r="P47" s="247"/>
      <c r="Q47" s="31"/>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row>
    <row r="48" spans="1:215" ht="13.35" customHeight="1" x14ac:dyDescent="0.25">
      <c r="A48" s="11"/>
      <c r="B48" s="12"/>
      <c r="C48" s="12"/>
      <c r="D48" s="12"/>
      <c r="E48" s="12"/>
      <c r="F48" s="12"/>
      <c r="G48" s="12"/>
      <c r="H48" s="12"/>
      <c r="I48" s="12"/>
      <c r="J48" s="12"/>
      <c r="K48" s="12"/>
      <c r="L48" s="12"/>
      <c r="M48" s="12"/>
      <c r="N48" s="12"/>
      <c r="O48" s="12"/>
      <c r="P48" s="12"/>
      <c r="Q48" s="13"/>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row>
    <row r="49" spans="1:215" ht="14.1" customHeight="1" x14ac:dyDescent="0.25">
      <c r="A49" s="11" t="s">
        <v>54</v>
      </c>
      <c r="B49" s="331" t="s">
        <v>55</v>
      </c>
      <c r="C49" s="331"/>
      <c r="D49" s="331"/>
      <c r="E49" s="331"/>
      <c r="F49" s="331"/>
      <c r="G49" s="331"/>
      <c r="H49" s="331"/>
      <c r="I49" s="331"/>
      <c r="J49" s="331"/>
      <c r="K49" s="331"/>
      <c r="L49" s="201" t="s">
        <v>9</v>
      </c>
      <c r="M49" s="255"/>
      <c r="N49" s="206">
        <f>MAX(MIN(N43,(N36-N16)),E9)</f>
        <v>0</v>
      </c>
      <c r="O49" s="207"/>
      <c r="P49" s="207"/>
      <c r="Q49" s="13"/>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row>
    <row r="50" spans="1:215" ht="34.5" customHeight="1" x14ac:dyDescent="0.25">
      <c r="A50" s="24"/>
      <c r="B50" s="339"/>
      <c r="C50" s="339"/>
      <c r="D50" s="339"/>
      <c r="E50" s="339"/>
      <c r="F50" s="339"/>
      <c r="G50" s="339"/>
      <c r="H50" s="339"/>
      <c r="I50" s="339"/>
      <c r="J50" s="339"/>
      <c r="K50" s="339"/>
      <c r="L50" s="25"/>
      <c r="M50" s="25"/>
      <c r="N50" s="25"/>
      <c r="O50" s="25"/>
      <c r="P50" s="25"/>
      <c r="Q50" s="26"/>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row>
    <row r="51" spans="1:215" ht="11.25" customHeight="1" x14ac:dyDescent="0.25">
      <c r="A51" s="12"/>
      <c r="B51" s="130"/>
      <c r="C51" s="130"/>
      <c r="D51" s="130"/>
      <c r="E51" s="130"/>
      <c r="F51" s="130"/>
      <c r="G51" s="130"/>
      <c r="H51" s="130"/>
      <c r="I51" s="130"/>
      <c r="J51" s="130"/>
      <c r="K51" s="130"/>
      <c r="L51" s="12"/>
      <c r="M51" s="12"/>
      <c r="N51" s="12"/>
      <c r="O51" s="12"/>
      <c r="P51" s="12"/>
      <c r="Q51" s="12"/>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row>
    <row r="52" spans="1:215" ht="6.75" hidden="1" customHeight="1" x14ac:dyDescent="0.25">
      <c r="A52" s="12"/>
      <c r="B52" s="12"/>
      <c r="C52" s="12"/>
      <c r="D52" s="12"/>
      <c r="E52" s="126"/>
      <c r="F52" s="126"/>
      <c r="G52" s="126"/>
      <c r="H52" s="126"/>
      <c r="I52" s="126"/>
      <c r="J52" s="126"/>
      <c r="K52" s="126"/>
      <c r="L52" s="126"/>
      <c r="M52" s="126"/>
      <c r="N52" s="40"/>
      <c r="O52" s="40"/>
      <c r="P52" s="40"/>
      <c r="Q52" s="12"/>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row>
    <row r="53" spans="1:215" ht="15" x14ac:dyDescent="0.25">
      <c r="A53" s="88" t="s">
        <v>56</v>
      </c>
      <c r="B53" s="243" t="s">
        <v>57</v>
      </c>
      <c r="C53" s="243"/>
      <c r="D53" s="243"/>
      <c r="E53" s="243"/>
      <c r="F53" s="243"/>
      <c r="G53" s="243"/>
      <c r="H53" s="243"/>
      <c r="I53" s="243"/>
      <c r="J53" s="243"/>
      <c r="K53" s="243"/>
      <c r="L53" s="243"/>
      <c r="M53" s="243"/>
      <c r="N53" s="38"/>
      <c r="O53" s="38"/>
      <c r="P53" s="38"/>
      <c r="Q53" s="41"/>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row>
    <row r="54" spans="1:215" ht="15" x14ac:dyDescent="0.25">
      <c r="A54" s="11"/>
      <c r="B54" s="301" t="s">
        <v>58</v>
      </c>
      <c r="C54" s="301"/>
      <c r="D54" s="301"/>
      <c r="E54" s="301"/>
      <c r="F54" s="301"/>
      <c r="G54" s="301"/>
      <c r="H54" s="301"/>
      <c r="I54" s="301"/>
      <c r="J54" s="301"/>
      <c r="K54" s="301"/>
      <c r="L54" s="301"/>
      <c r="M54" s="127"/>
      <c r="N54" s="42"/>
      <c r="O54" s="42"/>
      <c r="P54" s="42"/>
      <c r="Q54" s="13"/>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row>
    <row r="55" spans="1:215" ht="15" x14ac:dyDescent="0.25">
      <c r="A55" s="11"/>
      <c r="B55" s="301" t="s">
        <v>59</v>
      </c>
      <c r="C55" s="301"/>
      <c r="D55" s="301"/>
      <c r="E55" s="301"/>
      <c r="F55" s="301"/>
      <c r="G55" s="301"/>
      <c r="H55" s="301"/>
      <c r="I55" s="301"/>
      <c r="J55" s="301"/>
      <c r="K55" s="301"/>
      <c r="L55" s="301"/>
      <c r="M55" s="127"/>
      <c r="N55" s="284">
        <f>B43</f>
        <v>0</v>
      </c>
      <c r="O55" s="284"/>
      <c r="P55" s="284"/>
      <c r="Q55" s="13"/>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row>
    <row r="56" spans="1:215" ht="15" x14ac:dyDescent="0.25">
      <c r="A56" s="11"/>
      <c r="B56" s="12" t="s">
        <v>60</v>
      </c>
      <c r="C56" s="12"/>
      <c r="D56" s="12"/>
      <c r="E56" s="12"/>
      <c r="F56" s="12"/>
      <c r="G56" s="12"/>
      <c r="H56" s="12"/>
      <c r="I56" s="12"/>
      <c r="J56" s="12"/>
      <c r="K56" s="12"/>
      <c r="L56" s="12"/>
      <c r="M56" s="127"/>
      <c r="N56" s="42"/>
      <c r="O56" s="42"/>
      <c r="P56" s="42"/>
      <c r="Q56" s="13"/>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row>
    <row r="57" spans="1:215" ht="15" x14ac:dyDescent="0.25">
      <c r="A57" s="11"/>
      <c r="B57" s="301" t="s">
        <v>61</v>
      </c>
      <c r="C57" s="301"/>
      <c r="D57" s="301"/>
      <c r="E57" s="301"/>
      <c r="F57" s="301"/>
      <c r="G57" s="301"/>
      <c r="H57" s="301"/>
      <c r="I57" s="301"/>
      <c r="J57" s="301"/>
      <c r="K57" s="301"/>
      <c r="L57" s="301"/>
      <c r="M57" s="127"/>
      <c r="N57" s="337"/>
      <c r="O57" s="337"/>
      <c r="P57" s="337"/>
      <c r="Q57" s="13"/>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row>
    <row r="58" spans="1:215" ht="15" x14ac:dyDescent="0.25">
      <c r="A58" s="11"/>
      <c r="B58" s="301" t="s">
        <v>62</v>
      </c>
      <c r="C58" s="301"/>
      <c r="D58" s="301"/>
      <c r="E58" s="301"/>
      <c r="F58" s="301"/>
      <c r="G58" s="301"/>
      <c r="H58" s="301"/>
      <c r="I58" s="301"/>
      <c r="J58" s="301"/>
      <c r="K58" s="127"/>
      <c r="L58" s="127"/>
      <c r="M58" s="127"/>
      <c r="N58" s="338"/>
      <c r="O58" s="338"/>
      <c r="P58" s="338"/>
      <c r="Q58" s="13"/>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row>
    <row r="59" spans="1:215" ht="15" x14ac:dyDescent="0.25">
      <c r="A59" s="11"/>
      <c r="B59" s="301" t="s">
        <v>63</v>
      </c>
      <c r="C59" s="301"/>
      <c r="D59" s="301"/>
      <c r="E59" s="301"/>
      <c r="F59" s="301"/>
      <c r="G59" s="301"/>
      <c r="H59" s="301"/>
      <c r="I59" s="301"/>
      <c r="J59" s="301"/>
      <c r="K59" s="301" t="s">
        <v>64</v>
      </c>
      <c r="L59" s="301"/>
      <c r="M59" s="127"/>
      <c r="N59" s="284">
        <f>(N55-N57+N58)</f>
        <v>0</v>
      </c>
      <c r="O59" s="284"/>
      <c r="P59" s="284"/>
      <c r="Q59" s="13"/>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row>
    <row r="60" spans="1:215" ht="18.75" customHeight="1" x14ac:dyDescent="0.25">
      <c r="A60" s="24"/>
      <c r="B60" s="25"/>
      <c r="C60" s="25"/>
      <c r="D60" s="25"/>
      <c r="E60" s="25"/>
      <c r="F60" s="25"/>
      <c r="G60" s="25"/>
      <c r="H60" s="25"/>
      <c r="I60" s="25"/>
      <c r="J60" s="25"/>
      <c r="K60" s="25"/>
      <c r="L60" s="25"/>
      <c r="M60" s="25"/>
      <c r="N60" s="25"/>
      <c r="O60" s="25"/>
      <c r="P60" s="25"/>
      <c r="Q60" s="26"/>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row>
    <row r="61" spans="1:215" ht="9.75" customHeight="1" x14ac:dyDescent="0.25">
      <c r="A61" s="12"/>
      <c r="B61" s="12"/>
      <c r="C61" s="12"/>
      <c r="D61" s="12"/>
      <c r="E61" s="12"/>
      <c r="F61" s="12"/>
      <c r="G61" s="12"/>
      <c r="H61" s="12"/>
      <c r="I61" s="12"/>
      <c r="J61" s="12"/>
      <c r="K61" s="12"/>
      <c r="L61" s="12"/>
      <c r="M61" s="12"/>
      <c r="N61" s="12"/>
      <c r="O61" s="12"/>
      <c r="P61" s="12"/>
      <c r="Q61" s="12"/>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row>
    <row r="62" spans="1:215" ht="15" x14ac:dyDescent="0.25">
      <c r="A62" s="43" t="s">
        <v>200</v>
      </c>
      <c r="B62" s="140"/>
      <c r="C62" s="140"/>
      <c r="D62" s="140"/>
      <c r="E62" s="140"/>
      <c r="F62" s="140"/>
      <c r="G62" s="39"/>
      <c r="H62" s="39"/>
      <c r="I62" s="39"/>
      <c r="J62" s="39"/>
      <c r="K62" s="39"/>
      <c r="L62" s="39"/>
      <c r="M62" s="39"/>
      <c r="N62" s="39"/>
      <c r="O62" s="39"/>
      <c r="P62" s="39"/>
      <c r="Q62" s="31"/>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row>
    <row r="63" spans="1:215" ht="15" x14ac:dyDescent="0.25">
      <c r="A63" s="11"/>
      <c r="B63" s="322"/>
      <c r="C63" s="322"/>
      <c r="D63" s="322"/>
      <c r="E63" s="119" t="s">
        <v>14</v>
      </c>
      <c r="F63" s="284">
        <f>SUM(N59)</f>
        <v>0</v>
      </c>
      <c r="G63" s="284"/>
      <c r="H63" s="284"/>
      <c r="I63" s="23" t="s">
        <v>8</v>
      </c>
      <c r="J63" s="16">
        <v>1000</v>
      </c>
      <c r="K63" s="17"/>
      <c r="L63" s="201" t="s">
        <v>9</v>
      </c>
      <c r="M63" s="287"/>
      <c r="N63" s="253" t="e">
        <f>(B63/F63*1000)</f>
        <v>#DIV/0!</v>
      </c>
      <c r="O63" s="253"/>
      <c r="P63" s="253"/>
      <c r="Q63" s="13"/>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row>
    <row r="64" spans="1:215" x14ac:dyDescent="0.25">
      <c r="A64" s="18"/>
      <c r="B64" s="250" t="s">
        <v>65</v>
      </c>
      <c r="C64" s="250"/>
      <c r="D64" s="250"/>
      <c r="E64" s="134"/>
      <c r="F64" s="217" t="s">
        <v>66</v>
      </c>
      <c r="G64" s="217"/>
      <c r="H64" s="217"/>
      <c r="I64" s="134"/>
      <c r="J64" s="134"/>
      <c r="K64" s="134"/>
      <c r="L64" s="134"/>
      <c r="M64" s="19"/>
      <c r="N64" s="19"/>
      <c r="O64" s="19"/>
      <c r="P64" s="19"/>
      <c r="Q64" s="27"/>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row>
    <row r="65" spans="1:215" ht="15" x14ac:dyDescent="0.25">
      <c r="A65" s="44" t="s">
        <v>201</v>
      </c>
      <c r="B65" s="34"/>
      <c r="C65" s="34"/>
      <c r="D65" s="34"/>
      <c r="E65" s="34"/>
      <c r="F65" s="34"/>
      <c r="G65" s="12"/>
      <c r="H65" s="12"/>
      <c r="I65" s="12"/>
      <c r="J65" s="12"/>
      <c r="K65" s="12"/>
      <c r="L65" s="12"/>
      <c r="M65" s="12"/>
      <c r="N65" s="12"/>
      <c r="O65" s="12"/>
      <c r="P65" s="12"/>
      <c r="Q65" s="13"/>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row>
    <row r="66" spans="1:215" ht="13.8" hidden="1" x14ac:dyDescent="0.25">
      <c r="A66" s="131"/>
      <c r="B66" s="127"/>
      <c r="C66" s="127"/>
      <c r="D66" s="127"/>
      <c r="E66" s="127"/>
      <c r="F66" s="127"/>
      <c r="G66" s="127"/>
      <c r="H66" s="127"/>
      <c r="I66" s="127"/>
      <c r="J66" s="127"/>
      <c r="K66" s="127"/>
      <c r="L66" s="127"/>
      <c r="M66" s="127"/>
      <c r="N66" s="127"/>
      <c r="O66" s="127"/>
      <c r="P66" s="12"/>
      <c r="Q66" s="13"/>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row>
    <row r="67" spans="1:215" ht="15" x14ac:dyDescent="0.25">
      <c r="A67" s="11"/>
      <c r="B67" s="322"/>
      <c r="C67" s="322"/>
      <c r="D67" s="322"/>
      <c r="E67" s="119" t="str">
        <f>E63</f>
        <v>÷</v>
      </c>
      <c r="F67" s="284">
        <f>SUM(N59)</f>
        <v>0</v>
      </c>
      <c r="G67" s="284"/>
      <c r="H67" s="284"/>
      <c r="I67" s="23" t="s">
        <v>8</v>
      </c>
      <c r="J67" s="16">
        <v>1000</v>
      </c>
      <c r="K67" s="17"/>
      <c r="L67" s="201" t="s">
        <v>9</v>
      </c>
      <c r="M67" s="287"/>
      <c r="N67" s="253" t="e">
        <f>(B67/F67*1000)</f>
        <v>#DIV/0!</v>
      </c>
      <c r="O67" s="253"/>
      <c r="P67" s="253"/>
      <c r="Q67" s="13"/>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row>
    <row r="68" spans="1:215" x14ac:dyDescent="0.25">
      <c r="A68" s="35"/>
      <c r="B68" s="240" t="s">
        <v>65</v>
      </c>
      <c r="C68" s="240"/>
      <c r="D68" s="240"/>
      <c r="E68" s="125"/>
      <c r="F68" s="224" t="s">
        <v>66</v>
      </c>
      <c r="G68" s="224"/>
      <c r="H68" s="224"/>
      <c r="I68" s="125"/>
      <c r="J68" s="125"/>
      <c r="K68" s="125"/>
      <c r="L68" s="125"/>
      <c r="M68" s="36"/>
      <c r="N68" s="36"/>
      <c r="O68" s="36"/>
      <c r="P68" s="36"/>
      <c r="Q68" s="37"/>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row>
    <row r="69" spans="1:215" x14ac:dyDescent="0.25">
      <c r="A69" s="18"/>
      <c r="B69" s="134"/>
      <c r="C69" s="134"/>
      <c r="D69" s="134"/>
      <c r="E69" s="134"/>
      <c r="F69" s="135"/>
      <c r="G69" s="135"/>
      <c r="H69" s="135"/>
      <c r="I69" s="134"/>
      <c r="J69" s="134"/>
      <c r="K69" s="134"/>
      <c r="L69" s="134"/>
      <c r="M69" s="19"/>
      <c r="N69" s="19"/>
      <c r="O69" s="19"/>
      <c r="P69" s="19"/>
      <c r="Q69" s="27"/>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row>
    <row r="70" spans="1:215" ht="15" x14ac:dyDescent="0.25">
      <c r="A70" s="325" t="s">
        <v>67</v>
      </c>
      <c r="B70" s="326"/>
      <c r="C70" s="326"/>
      <c r="D70" s="327" t="s">
        <v>68</v>
      </c>
      <c r="E70" s="328"/>
      <c r="F70" s="328"/>
      <c r="G70" s="328"/>
      <c r="H70" s="329"/>
      <c r="I70" s="46"/>
      <c r="J70" s="46"/>
      <c r="K70" s="133"/>
      <c r="L70" s="47"/>
      <c r="M70" s="48"/>
      <c r="N70" s="49"/>
      <c r="O70" s="50"/>
      <c r="P70" s="51"/>
      <c r="Q70" s="52"/>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row>
    <row r="71" spans="1:215" ht="1.35" customHeight="1" x14ac:dyDescent="0.25">
      <c r="A71" s="53"/>
      <c r="B71" s="4"/>
      <c r="C71" s="4"/>
      <c r="D71" s="4"/>
      <c r="E71" s="4"/>
      <c r="F71" s="4"/>
      <c r="G71" s="4"/>
      <c r="H71" s="4"/>
      <c r="I71" s="4"/>
      <c r="J71" s="4"/>
      <c r="K71" s="4"/>
      <c r="L71" s="4"/>
      <c r="M71" s="4"/>
      <c r="N71" s="4"/>
      <c r="O71" s="4"/>
      <c r="P71" s="4"/>
      <c r="Q71" s="54"/>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row>
    <row r="72" spans="1:215" ht="18" customHeight="1" x14ac:dyDescent="0.3">
      <c r="A72" s="330" t="s">
        <v>69</v>
      </c>
      <c r="B72" s="331"/>
      <c r="C72" s="331"/>
      <c r="D72" s="331"/>
      <c r="E72" s="331"/>
      <c r="F72" s="331"/>
      <c r="G72" s="331"/>
      <c r="H72" s="331"/>
      <c r="I72" s="331"/>
      <c r="J72" s="331"/>
      <c r="K72" s="331"/>
      <c r="L72" s="332" t="s">
        <v>70</v>
      </c>
      <c r="M72" s="332"/>
      <c r="N72" s="332"/>
      <c r="O72" s="55"/>
      <c r="P72" s="55"/>
      <c r="Q72" s="56"/>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row>
    <row r="73" spans="1:215" ht="2.1" customHeight="1" x14ac:dyDescent="0.25">
      <c r="A73" s="333"/>
      <c r="B73" s="334"/>
      <c r="C73" s="334"/>
      <c r="D73" s="334"/>
      <c r="E73" s="334"/>
      <c r="F73" s="334"/>
      <c r="G73" s="334"/>
      <c r="H73" s="334"/>
      <c r="I73" s="334"/>
      <c r="J73" s="334"/>
      <c r="K73" s="334"/>
      <c r="L73" s="334"/>
      <c r="M73" s="334"/>
      <c r="N73" s="334"/>
      <c r="O73" s="334"/>
      <c r="P73" s="334"/>
      <c r="Q73" s="33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row>
    <row r="74" spans="1:215" ht="13.8" x14ac:dyDescent="0.25">
      <c r="A74" s="330" t="s">
        <v>71</v>
      </c>
      <c r="B74" s="255"/>
      <c r="C74" s="255"/>
      <c r="D74" s="255"/>
      <c r="E74" s="255"/>
      <c r="F74" s="255"/>
      <c r="G74" s="255"/>
      <c r="H74" s="255"/>
      <c r="I74" s="255"/>
      <c r="J74" s="255"/>
      <c r="K74" s="255"/>
      <c r="L74" s="336" t="s">
        <v>72</v>
      </c>
      <c r="M74" s="336"/>
      <c r="N74" s="336"/>
      <c r="O74" s="336"/>
      <c r="P74" s="139"/>
      <c r="Q74" s="56"/>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98"/>
      <c r="FR74" s="98"/>
      <c r="FS74" s="98"/>
      <c r="FT74" s="98"/>
      <c r="FU74" s="98"/>
      <c r="FV74" s="98"/>
      <c r="FW74" s="98"/>
      <c r="FX74" s="98"/>
      <c r="FY74" s="98"/>
      <c r="FZ74" s="98"/>
      <c r="GA74" s="98"/>
      <c r="GB74" s="98"/>
      <c r="GC74" s="98"/>
      <c r="GD74" s="98"/>
      <c r="GE74" s="98"/>
      <c r="GF74" s="98"/>
      <c r="GG74" s="98"/>
      <c r="GH74" s="98"/>
      <c r="GI74" s="98"/>
      <c r="GJ74" s="98"/>
      <c r="GK74" s="98"/>
      <c r="GL74" s="98"/>
      <c r="GM74" s="98"/>
      <c r="GN74" s="98"/>
      <c r="GO74" s="98"/>
      <c r="GP74" s="98"/>
      <c r="GQ74" s="98"/>
      <c r="GR74" s="98"/>
      <c r="GS74" s="98"/>
      <c r="GT74" s="98"/>
      <c r="GU74" s="98"/>
      <c r="GV74" s="98"/>
      <c r="GW74" s="98"/>
      <c r="GX74" s="98"/>
      <c r="GY74" s="98"/>
      <c r="GZ74" s="98"/>
      <c r="HA74" s="98"/>
      <c r="HB74" s="98"/>
      <c r="HC74" s="98"/>
      <c r="HD74" s="98"/>
      <c r="HE74" s="98"/>
      <c r="HF74" s="98"/>
      <c r="HG74" s="98"/>
    </row>
    <row r="75" spans="1:215" ht="2.1" customHeight="1" x14ac:dyDescent="0.25">
      <c r="A75" s="53"/>
      <c r="B75" s="4"/>
      <c r="C75" s="4"/>
      <c r="D75" s="4"/>
      <c r="E75" s="4"/>
      <c r="F75" s="4"/>
      <c r="G75" s="4"/>
      <c r="H75" s="4"/>
      <c r="I75" s="4"/>
      <c r="J75" s="4"/>
      <c r="K75" s="4"/>
      <c r="L75" s="4"/>
      <c r="M75" s="4"/>
      <c r="N75" s="4"/>
      <c r="O75" s="4"/>
      <c r="P75" s="4"/>
      <c r="Q75" s="54"/>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row>
    <row r="76" spans="1:215" ht="14.4" x14ac:dyDescent="0.3">
      <c r="A76" s="316" t="s">
        <v>73</v>
      </c>
      <c r="B76" s="317"/>
      <c r="C76" s="317"/>
      <c r="D76" s="317"/>
      <c r="E76" s="317"/>
      <c r="F76" s="318"/>
      <c r="G76" s="318"/>
      <c r="H76" s="318"/>
      <c r="I76" s="143"/>
      <c r="J76" s="319" t="s">
        <v>74</v>
      </c>
      <c r="K76" s="319"/>
      <c r="L76" s="319"/>
      <c r="M76" s="319"/>
      <c r="N76" s="320" t="e">
        <f>H80/E80</f>
        <v>#DIV/0!</v>
      </c>
      <c r="O76" s="321"/>
      <c r="P76" s="321"/>
      <c r="Q76" s="57"/>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8"/>
      <c r="FX76" s="98"/>
      <c r="FY76" s="98"/>
      <c r="FZ76" s="98"/>
      <c r="GA76" s="98"/>
      <c r="GB76" s="98"/>
      <c r="GC76" s="98"/>
      <c r="GD76" s="98"/>
      <c r="GE76" s="98"/>
      <c r="GF76" s="98"/>
      <c r="GG76" s="98"/>
      <c r="GH76" s="98"/>
      <c r="GI76" s="98"/>
      <c r="GJ76" s="98"/>
      <c r="GK76" s="98"/>
      <c r="GL76" s="98"/>
      <c r="GM76" s="98"/>
      <c r="GN76" s="98"/>
      <c r="GO76" s="98"/>
      <c r="GP76" s="98"/>
      <c r="GQ76" s="98"/>
      <c r="GR76" s="98"/>
      <c r="GS76" s="98"/>
      <c r="GT76" s="98"/>
      <c r="GU76" s="98"/>
      <c r="GV76" s="98"/>
      <c r="GW76" s="98"/>
      <c r="GX76" s="98"/>
      <c r="GY76" s="98"/>
      <c r="GZ76" s="98"/>
      <c r="HA76" s="98"/>
      <c r="HB76" s="98"/>
      <c r="HC76" s="98"/>
      <c r="HD76" s="98"/>
      <c r="HE76" s="98"/>
      <c r="HF76" s="98"/>
      <c r="HG76" s="98"/>
    </row>
    <row r="77" spans="1:215" ht="2.1" customHeight="1" x14ac:dyDescent="0.25">
      <c r="A77" s="58"/>
      <c r="B77" s="59"/>
      <c r="C77" s="59"/>
      <c r="D77" s="59"/>
      <c r="E77" s="59"/>
      <c r="F77" s="59"/>
      <c r="G77" s="59"/>
      <c r="H77" s="59"/>
      <c r="I77" s="59"/>
      <c r="J77" s="59"/>
      <c r="K77" s="59"/>
      <c r="L77" s="59"/>
      <c r="M77" s="59"/>
      <c r="N77" s="59"/>
      <c r="O77" s="59"/>
      <c r="P77" s="59"/>
      <c r="Q77" s="60"/>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row>
    <row r="78" spans="1:215" ht="7.35" customHeight="1" x14ac:dyDescent="0.25">
      <c r="A78" s="12"/>
      <c r="B78" s="12"/>
      <c r="C78" s="12"/>
      <c r="D78" s="12"/>
      <c r="E78" s="12"/>
      <c r="F78" s="12"/>
      <c r="G78" s="12"/>
      <c r="H78" s="12"/>
      <c r="I78" s="12"/>
      <c r="J78" s="12"/>
      <c r="K78" s="12"/>
      <c r="L78" s="12"/>
      <c r="M78" s="12"/>
      <c r="N78" s="12"/>
      <c r="O78" s="12"/>
      <c r="P78" s="12"/>
      <c r="Q78" s="12"/>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row>
    <row r="79" spans="1:215" ht="16.350000000000001" customHeight="1" x14ac:dyDescent="0.25">
      <c r="A79" s="7" t="s">
        <v>75</v>
      </c>
      <c r="B79" s="260" t="s">
        <v>76</v>
      </c>
      <c r="C79" s="260"/>
      <c r="D79" s="260"/>
      <c r="E79" s="260"/>
      <c r="F79" s="260"/>
      <c r="G79" s="260"/>
      <c r="H79" s="260"/>
      <c r="I79" s="260"/>
      <c r="J79" s="260"/>
      <c r="K79" s="260"/>
      <c r="L79" s="260"/>
      <c r="M79" s="260"/>
      <c r="N79" s="260"/>
      <c r="O79" s="260"/>
      <c r="P79" s="260"/>
      <c r="Q79" s="261"/>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row>
    <row r="80" spans="1:215" ht="15" x14ac:dyDescent="0.25">
      <c r="A80" s="11"/>
      <c r="B80" s="12" t="s">
        <v>7</v>
      </c>
      <c r="C80" s="75"/>
      <c r="D80" s="12"/>
      <c r="E80" s="322"/>
      <c r="F80" s="322"/>
      <c r="G80" s="119" t="str">
        <f>E102</f>
        <v>+</v>
      </c>
      <c r="H80" s="323"/>
      <c r="I80" s="323"/>
      <c r="J80" s="323"/>
      <c r="K80" s="324"/>
      <c r="L80" s="201" t="s">
        <v>9</v>
      </c>
      <c r="M80" s="255"/>
      <c r="N80" s="308">
        <f>E80+H80</f>
        <v>0</v>
      </c>
      <c r="O80" s="308"/>
      <c r="P80" s="308"/>
      <c r="Q80" s="13"/>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row>
    <row r="81" spans="1:215" ht="15" x14ac:dyDescent="0.25">
      <c r="A81" s="11"/>
      <c r="B81" s="12"/>
      <c r="C81" s="134"/>
      <c r="D81" s="12"/>
      <c r="E81" s="309" t="s">
        <v>77</v>
      </c>
      <c r="F81" s="309"/>
      <c r="G81" s="126"/>
      <c r="H81" s="310" t="s">
        <v>78</v>
      </c>
      <c r="I81" s="310"/>
      <c r="J81" s="310"/>
      <c r="K81" s="311"/>
      <c r="L81" s="14"/>
      <c r="M81" s="126"/>
      <c r="N81" s="15"/>
      <c r="O81" s="15"/>
      <c r="P81" s="15"/>
      <c r="Q81" s="13"/>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row>
    <row r="82" spans="1:215" ht="15" x14ac:dyDescent="0.25">
      <c r="A82" s="11"/>
      <c r="B82" s="12" t="s">
        <v>7</v>
      </c>
      <c r="C82" s="62">
        <f>C80</f>
        <v>0</v>
      </c>
      <c r="D82" s="12"/>
      <c r="E82" s="235">
        <f>E80</f>
        <v>0</v>
      </c>
      <c r="F82" s="235"/>
      <c r="G82" s="119" t="s">
        <v>8</v>
      </c>
      <c r="H82" s="314"/>
      <c r="I82" s="314"/>
      <c r="J82" s="314"/>
      <c r="K82" s="315"/>
      <c r="L82" s="201" t="s">
        <v>9</v>
      </c>
      <c r="M82" s="255"/>
      <c r="N82" s="308">
        <f>E82*(100%+H82)</f>
        <v>0</v>
      </c>
      <c r="O82" s="308"/>
      <c r="P82" s="308"/>
      <c r="Q82" s="13"/>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row>
    <row r="83" spans="1:215" ht="11.4" customHeight="1" x14ac:dyDescent="0.25">
      <c r="A83" s="11"/>
      <c r="B83" s="12"/>
      <c r="C83" s="134"/>
      <c r="D83" s="12"/>
      <c r="E83" s="309" t="s">
        <v>77</v>
      </c>
      <c r="F83" s="309"/>
      <c r="G83" s="126"/>
      <c r="H83" s="310" t="s">
        <v>79</v>
      </c>
      <c r="I83" s="310"/>
      <c r="J83" s="310"/>
      <c r="K83" s="311"/>
      <c r="L83" s="14"/>
      <c r="M83" s="126"/>
      <c r="N83" s="15"/>
      <c r="O83" s="15"/>
      <c r="P83" s="15"/>
      <c r="Q83" s="13"/>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row>
    <row r="84" spans="1:215" ht="15" x14ac:dyDescent="0.25">
      <c r="A84" s="11" t="s">
        <v>80</v>
      </c>
      <c r="B84" s="301" t="s">
        <v>81</v>
      </c>
      <c r="C84" s="301"/>
      <c r="D84" s="301"/>
      <c r="E84" s="301"/>
      <c r="F84" s="301"/>
      <c r="G84" s="301"/>
      <c r="H84" s="301"/>
      <c r="I84" s="301"/>
      <c r="J84" s="301"/>
      <c r="K84" s="301"/>
      <c r="L84" s="201" t="s">
        <v>9</v>
      </c>
      <c r="M84" s="255"/>
      <c r="N84" s="312">
        <f>N12</f>
        <v>0</v>
      </c>
      <c r="O84" s="313"/>
      <c r="P84" s="313"/>
      <c r="Q84" s="13"/>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row>
    <row r="85" spans="1:215" ht="15" x14ac:dyDescent="0.25">
      <c r="A85" s="11" t="s">
        <v>82</v>
      </c>
      <c r="B85" s="301" t="s">
        <v>83</v>
      </c>
      <c r="C85" s="301"/>
      <c r="D85" s="301"/>
      <c r="E85" s="301"/>
      <c r="F85" s="301"/>
      <c r="G85" s="301"/>
      <c r="H85" s="301"/>
      <c r="I85" s="301"/>
      <c r="J85" s="301"/>
      <c r="K85" s="127"/>
      <c r="L85" s="201" t="s">
        <v>9</v>
      </c>
      <c r="M85" s="255"/>
      <c r="N85" s="308">
        <f>N16</f>
        <v>0</v>
      </c>
      <c r="O85" s="308"/>
      <c r="P85" s="308"/>
      <c r="Q85" s="13"/>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row>
    <row r="86" spans="1:215" ht="5.0999999999999996" customHeight="1" x14ac:dyDescent="0.25">
      <c r="A86" s="11"/>
      <c r="B86" s="12"/>
      <c r="C86" s="12"/>
      <c r="D86" s="12"/>
      <c r="E86" s="126"/>
      <c r="F86" s="126"/>
      <c r="G86" s="126"/>
      <c r="H86" s="126"/>
      <c r="I86" s="126"/>
      <c r="J86" s="126"/>
      <c r="K86" s="126"/>
      <c r="L86" s="126"/>
      <c r="M86" s="126"/>
      <c r="N86" s="61"/>
      <c r="O86" s="61"/>
      <c r="P86" s="61"/>
      <c r="Q86" s="13"/>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row>
    <row r="87" spans="1:215" ht="15" x14ac:dyDescent="0.25">
      <c r="A87" s="11" t="s">
        <v>84</v>
      </c>
      <c r="B87" s="301" t="s">
        <v>85</v>
      </c>
      <c r="C87" s="301"/>
      <c r="D87" s="301"/>
      <c r="E87" s="301"/>
      <c r="F87" s="301"/>
      <c r="G87" s="301"/>
      <c r="H87" s="301"/>
      <c r="I87" s="301"/>
      <c r="J87" s="301"/>
      <c r="K87" s="127"/>
      <c r="L87" s="201" t="s">
        <v>9</v>
      </c>
      <c r="M87" s="255"/>
      <c r="N87" s="308">
        <f>(N22)</f>
        <v>0</v>
      </c>
      <c r="O87" s="308"/>
      <c r="P87" s="308"/>
      <c r="Q87" s="13"/>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row>
    <row r="88" spans="1:215" ht="3" customHeight="1" x14ac:dyDescent="0.25">
      <c r="A88" s="11"/>
      <c r="B88" s="12"/>
      <c r="C88" s="12"/>
      <c r="D88" s="12"/>
      <c r="E88" s="126"/>
      <c r="F88" s="126"/>
      <c r="G88" s="126"/>
      <c r="H88" s="126"/>
      <c r="I88" s="126"/>
      <c r="J88" s="126"/>
      <c r="K88" s="126"/>
      <c r="L88" s="126"/>
      <c r="M88" s="126"/>
      <c r="N88" s="61"/>
      <c r="O88" s="61"/>
      <c r="P88" s="61"/>
      <c r="Q88" s="13"/>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row>
    <row r="89" spans="1:215" ht="13.8" x14ac:dyDescent="0.25">
      <c r="A89" s="11" t="s">
        <v>86</v>
      </c>
      <c r="B89" s="301" t="s">
        <v>87</v>
      </c>
      <c r="C89" s="301"/>
      <c r="D89" s="301"/>
      <c r="E89" s="301"/>
      <c r="F89" s="301"/>
      <c r="G89" s="301"/>
      <c r="H89" s="301"/>
      <c r="I89" s="301"/>
      <c r="J89" s="126"/>
      <c r="K89" s="126"/>
      <c r="L89" s="201" t="s">
        <v>9</v>
      </c>
      <c r="M89" s="255"/>
      <c r="N89" s="308" t="str">
        <f>(N34)</f>
        <v>0</v>
      </c>
      <c r="O89" s="308"/>
      <c r="P89" s="308"/>
      <c r="Q89" s="13"/>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row>
    <row r="90" spans="1:215" ht="4.3499999999999996" customHeight="1" x14ac:dyDescent="0.25">
      <c r="A90" s="11"/>
      <c r="B90" s="12"/>
      <c r="C90" s="12"/>
      <c r="D90" s="12"/>
      <c r="E90" s="126"/>
      <c r="F90" s="126"/>
      <c r="G90" s="126"/>
      <c r="H90" s="126"/>
      <c r="I90" s="126"/>
      <c r="J90" s="126"/>
      <c r="K90" s="126"/>
      <c r="L90" s="126"/>
      <c r="M90" s="126"/>
      <c r="N90" s="61"/>
      <c r="O90" s="61"/>
      <c r="P90" s="61"/>
      <c r="Q90" s="13"/>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row>
    <row r="91" spans="1:215" ht="29.1" customHeight="1" x14ac:dyDescent="0.25">
      <c r="A91" s="89" t="s">
        <v>88</v>
      </c>
      <c r="B91" s="304" t="s">
        <v>89</v>
      </c>
      <c r="C91" s="304"/>
      <c r="D91" s="304"/>
      <c r="E91" s="304"/>
      <c r="F91" s="304"/>
      <c r="G91" s="304"/>
      <c r="H91" s="304"/>
      <c r="I91" s="305" t="s">
        <v>90</v>
      </c>
      <c r="J91" s="305"/>
      <c r="K91" s="305"/>
      <c r="L91" s="201" t="s">
        <v>9</v>
      </c>
      <c r="M91" s="255"/>
      <c r="N91" s="306">
        <f>(MIN(N80:N82)+N84+N85+N87+N89)</f>
        <v>0</v>
      </c>
      <c r="O91" s="306"/>
      <c r="P91" s="306"/>
      <c r="Q91" s="13"/>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row>
    <row r="92" spans="1:215" ht="4.3499999999999996" customHeight="1" x14ac:dyDescent="0.25">
      <c r="A92" s="24"/>
      <c r="B92" s="25"/>
      <c r="C92" s="25"/>
      <c r="D92" s="25"/>
      <c r="E92" s="25"/>
      <c r="F92" s="25"/>
      <c r="G92" s="25"/>
      <c r="H92" s="25"/>
      <c r="I92" s="25"/>
      <c r="J92" s="25"/>
      <c r="K92" s="25"/>
      <c r="L92" s="25"/>
      <c r="M92" s="25"/>
      <c r="N92" s="25"/>
      <c r="O92" s="25"/>
      <c r="P92" s="25"/>
      <c r="Q92" s="13"/>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row>
    <row r="93" spans="1:215" ht="11.1" customHeight="1" x14ac:dyDescent="0.25">
      <c r="A93" s="12"/>
      <c r="B93" s="12"/>
      <c r="C93" s="12"/>
      <c r="D93" s="12"/>
      <c r="E93" s="12"/>
      <c r="F93" s="12"/>
      <c r="G93" s="12"/>
      <c r="H93" s="12"/>
      <c r="I93" s="12"/>
      <c r="J93" s="12"/>
      <c r="K93" s="12"/>
      <c r="L93" s="12"/>
      <c r="M93" s="12"/>
      <c r="N93" s="12"/>
      <c r="O93" s="12"/>
      <c r="P93" s="12"/>
      <c r="Q93" s="39"/>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row>
    <row r="94" spans="1:215" ht="15" x14ac:dyDescent="0.25">
      <c r="A94" s="30" t="s">
        <v>91</v>
      </c>
      <c r="B94" s="233" t="s">
        <v>92</v>
      </c>
      <c r="C94" s="233"/>
      <c r="D94" s="233"/>
      <c r="E94" s="233"/>
      <c r="F94" s="233"/>
      <c r="G94" s="233"/>
      <c r="H94" s="233"/>
      <c r="I94" s="233"/>
      <c r="J94" s="233"/>
      <c r="K94" s="233"/>
      <c r="L94" s="233"/>
      <c r="M94" s="233"/>
      <c r="N94" s="234"/>
      <c r="O94" s="234"/>
      <c r="P94" s="234"/>
      <c r="Q94" s="31"/>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row>
    <row r="95" spans="1:215" ht="5.4" customHeight="1" x14ac:dyDescent="0.25">
      <c r="A95" s="11"/>
      <c r="B95" s="127"/>
      <c r="C95" s="127"/>
      <c r="D95" s="127"/>
      <c r="E95" s="127"/>
      <c r="F95" s="127"/>
      <c r="G95" s="127"/>
      <c r="H95" s="127"/>
      <c r="I95" s="127"/>
      <c r="J95" s="127"/>
      <c r="K95" s="127"/>
      <c r="L95" s="127"/>
      <c r="M95" s="127"/>
      <c r="N95" s="12"/>
      <c r="O95" s="12"/>
      <c r="P95" s="12"/>
      <c r="Q95" s="13"/>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row>
    <row r="96" spans="1:215" ht="15" x14ac:dyDescent="0.25">
      <c r="A96" s="11"/>
      <c r="B96" s="235">
        <f>N91</f>
        <v>0</v>
      </c>
      <c r="C96" s="235"/>
      <c r="D96" s="235"/>
      <c r="E96" s="119" t="str">
        <f>E102</f>
        <v>+</v>
      </c>
      <c r="F96" s="303"/>
      <c r="G96" s="307"/>
      <c r="H96" s="307"/>
      <c r="I96" s="119"/>
      <c r="J96" s="17"/>
      <c r="K96" s="17"/>
      <c r="L96" s="201" t="s">
        <v>9</v>
      </c>
      <c r="M96" s="255"/>
      <c r="N96" s="239">
        <f>(B96+F96)</f>
        <v>0</v>
      </c>
      <c r="O96" s="239"/>
      <c r="P96" s="239"/>
      <c r="Q96" s="13"/>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row>
    <row r="97" spans="1:215" ht="23.25" customHeight="1" x14ac:dyDescent="0.25">
      <c r="A97" s="35"/>
      <c r="B97" s="224" t="s">
        <v>93</v>
      </c>
      <c r="C97" s="224"/>
      <c r="D97" s="224"/>
      <c r="E97" s="36"/>
      <c r="F97" s="240" t="s">
        <v>94</v>
      </c>
      <c r="G97" s="241"/>
      <c r="H97" s="241"/>
      <c r="I97" s="36"/>
      <c r="J97" s="36"/>
      <c r="K97" s="36"/>
      <c r="L97" s="36"/>
      <c r="M97" s="36"/>
      <c r="N97" s="227" t="s">
        <v>95</v>
      </c>
      <c r="O97" s="224"/>
      <c r="P97" s="224"/>
      <c r="Q97" s="37"/>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row>
    <row r="98" spans="1:215" ht="1.5" customHeight="1" x14ac:dyDescent="0.25">
      <c r="A98" s="12"/>
      <c r="B98" s="126"/>
      <c r="C98" s="126"/>
      <c r="D98" s="126"/>
      <c r="E98" s="126"/>
      <c r="F98" s="126"/>
      <c r="G98" s="126"/>
      <c r="H98" s="126"/>
      <c r="I98" s="126"/>
      <c r="J98" s="126"/>
      <c r="K98" s="126"/>
      <c r="L98" s="126"/>
      <c r="M98" s="126"/>
      <c r="N98" s="12"/>
      <c r="O98" s="12"/>
      <c r="P98" s="12"/>
      <c r="Q98" s="12"/>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row>
    <row r="99" spans="1:215" ht="4.5" customHeight="1" x14ac:dyDescent="0.25">
      <c r="A99" s="12"/>
      <c r="B99" s="296"/>
      <c r="C99" s="296"/>
      <c r="D99" s="296"/>
      <c r="E99" s="296"/>
      <c r="F99" s="296"/>
      <c r="G99" s="296"/>
      <c r="H99" s="296"/>
      <c r="I99" s="296"/>
      <c r="J99" s="296"/>
      <c r="K99" s="296"/>
      <c r="L99" s="296"/>
      <c r="M99" s="296"/>
      <c r="N99" s="126"/>
      <c r="O99" s="126"/>
      <c r="P99" s="126"/>
      <c r="Q99" s="12"/>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row>
    <row r="100" spans="1:215" ht="15" x14ac:dyDescent="0.25">
      <c r="A100" s="30" t="s">
        <v>96</v>
      </c>
      <c r="B100" s="233" t="s">
        <v>97</v>
      </c>
      <c r="C100" s="233"/>
      <c r="D100" s="233"/>
      <c r="E100" s="233"/>
      <c r="F100" s="233"/>
      <c r="G100" s="233"/>
      <c r="H100" s="233"/>
      <c r="I100" s="233"/>
      <c r="J100" s="233"/>
      <c r="K100" s="233"/>
      <c r="L100" s="233"/>
      <c r="M100" s="233"/>
      <c r="N100" s="39"/>
      <c r="O100" s="39"/>
      <c r="P100" s="39"/>
      <c r="Q100" s="31"/>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row>
    <row r="101" spans="1:215" ht="2.1" customHeight="1" x14ac:dyDescent="0.25">
      <c r="A101" s="11"/>
      <c r="B101" s="127"/>
      <c r="C101" s="127"/>
      <c r="D101" s="127"/>
      <c r="E101" s="127"/>
      <c r="F101" s="127"/>
      <c r="G101" s="127"/>
      <c r="H101" s="127"/>
      <c r="I101" s="127"/>
      <c r="J101" s="127"/>
      <c r="K101" s="127"/>
      <c r="L101" s="127"/>
      <c r="M101" s="127"/>
      <c r="N101" s="12"/>
      <c r="O101" s="12"/>
      <c r="P101" s="12"/>
      <c r="Q101" s="13"/>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row>
    <row r="102" spans="1:215" ht="15" x14ac:dyDescent="0.25">
      <c r="A102" s="18"/>
      <c r="B102" s="235">
        <f>(N36)</f>
        <v>0</v>
      </c>
      <c r="C102" s="235"/>
      <c r="D102" s="235"/>
      <c r="E102" s="119" t="s">
        <v>43</v>
      </c>
      <c r="F102" s="239">
        <f>F96</f>
        <v>0</v>
      </c>
      <c r="G102" s="286"/>
      <c r="H102" s="286"/>
      <c r="I102" s="119"/>
      <c r="J102" s="17"/>
      <c r="K102" s="17"/>
      <c r="L102" s="201" t="s">
        <v>9</v>
      </c>
      <c r="M102" s="255"/>
      <c r="N102" s="239">
        <f>(B102+F102)</f>
        <v>0</v>
      </c>
      <c r="O102" s="239"/>
      <c r="P102" s="239"/>
      <c r="Q102" s="13"/>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row>
    <row r="103" spans="1:215" ht="13.8" x14ac:dyDescent="0.25">
      <c r="A103" s="24"/>
      <c r="B103" s="240" t="s">
        <v>98</v>
      </c>
      <c r="C103" s="240"/>
      <c r="D103" s="240"/>
      <c r="E103" s="36"/>
      <c r="F103" s="240" t="s">
        <v>94</v>
      </c>
      <c r="G103" s="241"/>
      <c r="H103" s="241"/>
      <c r="I103" s="36"/>
      <c r="J103" s="36"/>
      <c r="K103" s="36"/>
      <c r="L103" s="36"/>
      <c r="M103" s="36"/>
      <c r="N103" s="240" t="s">
        <v>99</v>
      </c>
      <c r="O103" s="240"/>
      <c r="P103" s="240"/>
      <c r="Q103" s="37"/>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row>
    <row r="104" spans="1:215" ht="8.1" customHeight="1" x14ac:dyDescent="0.25">
      <c r="A104" s="12"/>
      <c r="B104" s="12"/>
      <c r="C104" s="12"/>
      <c r="D104" s="12"/>
      <c r="E104" s="12"/>
      <c r="F104" s="12"/>
      <c r="G104" s="12"/>
      <c r="H104" s="12"/>
      <c r="I104" s="12"/>
      <c r="J104" s="34"/>
      <c r="K104" s="12"/>
      <c r="L104" s="12"/>
      <c r="M104" s="12"/>
      <c r="N104" s="12"/>
      <c r="O104" s="12"/>
      <c r="P104" s="12"/>
      <c r="Q104" s="12"/>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row>
    <row r="105" spans="1:215" ht="15" x14ac:dyDescent="0.25">
      <c r="A105" s="30" t="s">
        <v>100</v>
      </c>
      <c r="B105" s="39" t="s">
        <v>101</v>
      </c>
      <c r="C105" s="174"/>
      <c r="D105" s="174"/>
      <c r="E105" s="174"/>
      <c r="F105" s="174"/>
      <c r="G105" s="174"/>
      <c r="H105" s="174"/>
      <c r="I105" s="174"/>
      <c r="J105" s="174"/>
      <c r="K105" s="174"/>
      <c r="L105" s="174"/>
      <c r="M105" s="174"/>
      <c r="N105" s="174"/>
      <c r="O105" s="39"/>
      <c r="P105" s="39"/>
      <c r="Q105" s="31"/>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row>
    <row r="106" spans="1:215" ht="3.6" customHeight="1" x14ac:dyDescent="0.25">
      <c r="A106" s="11"/>
      <c r="B106" s="127"/>
      <c r="C106" s="127"/>
      <c r="D106" s="127"/>
      <c r="E106" s="127"/>
      <c r="F106" s="127"/>
      <c r="G106" s="127"/>
      <c r="H106" s="127"/>
      <c r="I106" s="127"/>
      <c r="J106" s="127"/>
      <c r="K106" s="127"/>
      <c r="L106" s="127"/>
      <c r="M106" s="127"/>
      <c r="N106" s="12"/>
      <c r="O106" s="12"/>
      <c r="P106" s="12"/>
      <c r="Q106" s="13"/>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row>
    <row r="107" spans="1:215" ht="15" x14ac:dyDescent="0.25">
      <c r="A107" s="18"/>
      <c r="B107" s="235">
        <f>MIN(N96:N98:N102)</f>
        <v>0</v>
      </c>
      <c r="C107" s="235"/>
      <c r="D107" s="235"/>
      <c r="E107" s="119" t="s">
        <v>102</v>
      </c>
      <c r="F107" s="303"/>
      <c r="G107" s="303"/>
      <c r="H107" s="303"/>
      <c r="I107" s="119"/>
      <c r="J107" s="17"/>
      <c r="K107" s="17"/>
      <c r="L107" s="201" t="s">
        <v>9</v>
      </c>
      <c r="M107" s="201"/>
      <c r="N107" s="239">
        <f>(B107-F107)</f>
        <v>0</v>
      </c>
      <c r="O107" s="239"/>
      <c r="P107" s="239"/>
      <c r="Q107" s="63"/>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row>
    <row r="108" spans="1:215" ht="13.8" x14ac:dyDescent="0.25">
      <c r="A108" s="24"/>
      <c r="B108" s="240" t="s">
        <v>103</v>
      </c>
      <c r="C108" s="240"/>
      <c r="D108" s="240"/>
      <c r="E108" s="36"/>
      <c r="F108" s="240" t="s">
        <v>104</v>
      </c>
      <c r="G108" s="240"/>
      <c r="H108" s="240"/>
      <c r="I108" s="36"/>
      <c r="J108" s="36"/>
      <c r="K108" s="36"/>
      <c r="L108" s="36"/>
      <c r="M108" s="36"/>
      <c r="N108" s="240" t="s">
        <v>99</v>
      </c>
      <c r="O108" s="240"/>
      <c r="P108" s="240"/>
      <c r="Q108" s="37"/>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row>
    <row r="109" spans="1:215" ht="3.75" customHeight="1" x14ac:dyDescent="0.25">
      <c r="A109" s="12"/>
      <c r="B109" s="126"/>
      <c r="C109" s="126"/>
      <c r="D109" s="126"/>
      <c r="E109" s="126"/>
      <c r="F109" s="126"/>
      <c r="G109" s="126"/>
      <c r="H109" s="126"/>
      <c r="I109" s="126"/>
      <c r="J109" s="126"/>
      <c r="K109" s="126"/>
      <c r="L109" s="126"/>
      <c r="M109" s="126"/>
      <c r="N109" s="12"/>
      <c r="O109" s="12"/>
      <c r="P109" s="12"/>
      <c r="Q109" s="12"/>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row>
    <row r="110" spans="1:215" ht="5.0999999999999996" hidden="1" customHeight="1" x14ac:dyDescent="0.25">
      <c r="A110" s="12"/>
      <c r="B110" s="242"/>
      <c r="C110" s="242"/>
      <c r="D110" s="242"/>
      <c r="E110" s="242"/>
      <c r="F110" s="242"/>
      <c r="G110" s="242"/>
      <c r="H110" s="242"/>
      <c r="I110" s="242"/>
      <c r="J110" s="242"/>
      <c r="K110" s="242"/>
      <c r="L110" s="242"/>
      <c r="M110" s="242"/>
      <c r="N110" s="12"/>
      <c r="O110" s="12"/>
      <c r="P110" s="12"/>
      <c r="Q110" s="12"/>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row>
    <row r="111" spans="1:215" ht="5.0999999999999996" customHeight="1" x14ac:dyDescent="0.25">
      <c r="A111" s="76"/>
      <c r="B111" s="39"/>
      <c r="C111" s="38"/>
      <c r="D111" s="38"/>
      <c r="E111" s="38"/>
      <c r="F111" s="38"/>
      <c r="G111" s="38"/>
      <c r="H111" s="38"/>
      <c r="I111" s="38"/>
      <c r="J111" s="38"/>
      <c r="K111" s="38"/>
      <c r="L111" s="38"/>
      <c r="M111" s="38"/>
      <c r="N111" s="39"/>
      <c r="O111" s="39"/>
      <c r="P111" s="39"/>
      <c r="Q111" s="31"/>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row>
    <row r="112" spans="1:215" ht="15" x14ac:dyDescent="0.25">
      <c r="A112" s="11" t="s">
        <v>105</v>
      </c>
      <c r="B112" s="301" t="s">
        <v>106</v>
      </c>
      <c r="C112" s="297"/>
      <c r="D112" s="297"/>
      <c r="E112" s="297"/>
      <c r="F112" s="297"/>
      <c r="G112" s="297"/>
      <c r="H112" s="297"/>
      <c r="I112" s="297"/>
      <c r="J112" s="297"/>
      <c r="K112" s="146"/>
      <c r="L112" s="201" t="s">
        <v>9</v>
      </c>
      <c r="M112" s="255"/>
      <c r="N112" s="239">
        <f>N43</f>
        <v>0</v>
      </c>
      <c r="O112" s="239"/>
      <c r="P112" s="239"/>
      <c r="Q112" s="13"/>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row>
    <row r="113" spans="1:215" ht="5.0999999999999996" customHeight="1" x14ac:dyDescent="0.25">
      <c r="A113" s="64"/>
      <c r="B113" s="25"/>
      <c r="C113" s="25"/>
      <c r="D113" s="25"/>
      <c r="E113" s="25"/>
      <c r="F113" s="25"/>
      <c r="G113" s="25"/>
      <c r="H113" s="25"/>
      <c r="I113" s="25"/>
      <c r="J113" s="25"/>
      <c r="K113" s="25"/>
      <c r="L113" s="25"/>
      <c r="M113" s="25"/>
      <c r="N113" s="25"/>
      <c r="O113" s="25"/>
      <c r="P113" s="25"/>
      <c r="Q113" s="26"/>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row>
    <row r="114" spans="1:215" ht="8.4" customHeight="1" x14ac:dyDescent="0.25">
      <c r="A114" s="127"/>
      <c r="B114" s="12"/>
      <c r="C114" s="12"/>
      <c r="D114" s="12"/>
      <c r="E114" s="126"/>
      <c r="F114" s="126"/>
      <c r="G114" s="126"/>
      <c r="H114" s="126"/>
      <c r="I114" s="126"/>
      <c r="J114" s="126"/>
      <c r="K114" s="126"/>
      <c r="L114" s="126"/>
      <c r="M114" s="126"/>
      <c r="N114" s="40"/>
      <c r="O114" s="40"/>
      <c r="P114" s="40"/>
      <c r="Q114" s="12"/>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row>
    <row r="115" spans="1:215" ht="15" x14ac:dyDescent="0.25">
      <c r="A115" s="88" t="s">
        <v>107</v>
      </c>
      <c r="B115" s="233" t="s">
        <v>108</v>
      </c>
      <c r="C115" s="233"/>
      <c r="D115" s="233"/>
      <c r="E115" s="233"/>
      <c r="F115" s="233"/>
      <c r="G115" s="233"/>
      <c r="H115" s="233"/>
      <c r="I115" s="233"/>
      <c r="J115" s="233"/>
      <c r="K115" s="233"/>
      <c r="L115" s="233"/>
      <c r="M115" s="233"/>
      <c r="N115" s="294">
        <f>MIN(N107:N112)</f>
        <v>0</v>
      </c>
      <c r="O115" s="294"/>
      <c r="P115" s="295"/>
      <c r="Q115" s="65"/>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row>
    <row r="116" spans="1:215" ht="15" x14ac:dyDescent="0.25">
      <c r="A116" s="131" t="s">
        <v>109</v>
      </c>
      <c r="B116" s="296" t="s">
        <v>110</v>
      </c>
      <c r="C116" s="297"/>
      <c r="D116" s="298" t="s">
        <v>111</v>
      </c>
      <c r="E116" s="298"/>
      <c r="F116" s="75"/>
      <c r="G116" s="127"/>
      <c r="H116" s="127"/>
      <c r="I116" s="127"/>
      <c r="J116" s="127"/>
      <c r="K116" s="127"/>
      <c r="L116" s="127"/>
      <c r="M116" s="127"/>
      <c r="N116" s="8"/>
      <c r="O116" s="8"/>
      <c r="P116" s="8"/>
      <c r="Q116" s="22"/>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row>
    <row r="117" spans="1:215" ht="18" customHeight="1" x14ac:dyDescent="0.25">
      <c r="A117" s="131"/>
      <c r="B117" s="130"/>
      <c r="C117" s="130"/>
      <c r="D117" s="302" t="s">
        <v>218</v>
      </c>
      <c r="E117" s="302"/>
      <c r="F117" s="302"/>
      <c r="G117" s="302"/>
      <c r="H117" s="302"/>
      <c r="I117" s="302"/>
      <c r="J117" s="176"/>
      <c r="K117" s="130"/>
      <c r="L117" s="130"/>
      <c r="M117" s="130"/>
      <c r="N117" s="8"/>
      <c r="O117" s="8"/>
      <c r="P117" s="8"/>
      <c r="Q117" s="22"/>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row>
    <row r="118" spans="1:215" ht="15" x14ac:dyDescent="0.25">
      <c r="A118" s="131"/>
      <c r="B118" s="289" t="s">
        <v>112</v>
      </c>
      <c r="C118" s="186"/>
      <c r="D118" s="186"/>
      <c r="E118" s="186"/>
      <c r="F118" s="186"/>
      <c r="G118" s="186"/>
      <c r="H118" s="186"/>
      <c r="I118" s="186"/>
      <c r="J118" s="186"/>
      <c r="K118" s="127"/>
      <c r="L118" s="127"/>
      <c r="M118" s="127"/>
      <c r="N118" s="299"/>
      <c r="O118" s="299"/>
      <c r="P118" s="300"/>
      <c r="Q118" s="22"/>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row>
    <row r="119" spans="1:215" ht="15" x14ac:dyDescent="0.25">
      <c r="A119" s="11"/>
      <c r="B119" s="289" t="s">
        <v>113</v>
      </c>
      <c r="C119" s="186"/>
      <c r="D119" s="186"/>
      <c r="E119" s="186"/>
      <c r="F119" s="186"/>
      <c r="G119" s="186"/>
      <c r="H119" s="186"/>
      <c r="I119" s="186"/>
      <c r="J119" s="186"/>
      <c r="K119" s="127"/>
      <c r="L119" s="201"/>
      <c r="M119" s="255"/>
      <c r="N119" s="290"/>
      <c r="O119" s="290"/>
      <c r="P119" s="291"/>
      <c r="Q119" s="22"/>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row>
    <row r="120" spans="1:215" ht="15" x14ac:dyDescent="0.25">
      <c r="A120" s="89" t="s">
        <v>114</v>
      </c>
      <c r="B120" s="266" t="s">
        <v>115</v>
      </c>
      <c r="C120" s="292"/>
      <c r="D120" s="292"/>
      <c r="E120" s="292"/>
      <c r="F120" s="292"/>
      <c r="G120" s="292"/>
      <c r="H120" s="292"/>
      <c r="I120" s="292"/>
      <c r="J120" s="292"/>
      <c r="K120" s="123"/>
      <c r="L120" s="123"/>
      <c r="M120" s="123"/>
      <c r="N120" s="293">
        <f>(N115-N118+N119)</f>
        <v>0</v>
      </c>
      <c r="O120" s="293"/>
      <c r="P120" s="293"/>
      <c r="Q120" s="22"/>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row>
    <row r="121" spans="1:215" ht="8.1" customHeight="1" x14ac:dyDescent="0.25">
      <c r="A121" s="35"/>
      <c r="B121" s="25"/>
      <c r="C121" s="25"/>
      <c r="D121" s="25"/>
      <c r="E121" s="62"/>
      <c r="F121" s="62"/>
      <c r="G121" s="62"/>
      <c r="H121" s="62"/>
      <c r="I121" s="62"/>
      <c r="J121" s="62"/>
      <c r="K121" s="62"/>
      <c r="L121" s="62"/>
      <c r="M121" s="62"/>
      <c r="N121" s="77"/>
      <c r="O121" s="77"/>
      <c r="P121" s="77"/>
      <c r="Q121" s="26"/>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row>
    <row r="122" spans="1:215" ht="4.5" customHeight="1" x14ac:dyDescent="0.25">
      <c r="A122" s="12"/>
      <c r="B122" s="12"/>
      <c r="C122" s="12"/>
      <c r="D122" s="12"/>
      <c r="E122" s="12"/>
      <c r="F122" s="12"/>
      <c r="G122" s="12"/>
      <c r="H122" s="12"/>
      <c r="I122" s="12"/>
      <c r="J122" s="12"/>
      <c r="K122" s="12"/>
      <c r="L122" s="12"/>
      <c r="M122" s="12"/>
      <c r="N122" s="12"/>
      <c r="O122" s="12"/>
      <c r="P122" s="12"/>
      <c r="Q122" s="12"/>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row>
    <row r="123" spans="1:215" ht="15" x14ac:dyDescent="0.25">
      <c r="A123" s="90" t="s">
        <v>116</v>
      </c>
      <c r="B123" s="243" t="s">
        <v>117</v>
      </c>
      <c r="C123" s="243"/>
      <c r="D123" s="243"/>
      <c r="E123" s="243"/>
      <c r="F123" s="243"/>
      <c r="G123" s="243"/>
      <c r="H123" s="243"/>
      <c r="I123" s="243"/>
      <c r="J123" s="243"/>
      <c r="K123" s="243"/>
      <c r="L123" s="243"/>
      <c r="M123" s="243"/>
      <c r="N123" s="243"/>
      <c r="O123" s="66"/>
      <c r="P123" s="66"/>
      <c r="Q123" s="31"/>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row>
    <row r="124" spans="1:215" x14ac:dyDescent="0.25">
      <c r="A124" s="67"/>
      <c r="B124" s="109" t="s">
        <v>118</v>
      </c>
      <c r="C124" s="109"/>
      <c r="D124" s="109"/>
      <c r="E124" s="109"/>
      <c r="F124" s="109"/>
      <c r="G124" s="110"/>
      <c r="H124" s="110"/>
      <c r="I124" s="110"/>
      <c r="J124" s="110"/>
      <c r="K124" s="110"/>
      <c r="L124" s="110"/>
      <c r="M124" s="110"/>
      <c r="N124" s="110"/>
      <c r="O124" s="111"/>
      <c r="P124" s="111"/>
      <c r="Q124" s="112"/>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row>
    <row r="125" spans="1:215" ht="15" x14ac:dyDescent="0.25">
      <c r="A125" s="67"/>
      <c r="B125" s="239">
        <f>MIN(N112,N115)</f>
        <v>0</v>
      </c>
      <c r="C125" s="239"/>
      <c r="D125" s="286"/>
      <c r="E125" s="119" t="s">
        <v>14</v>
      </c>
      <c r="F125" s="284">
        <f>SUM(N55)</f>
        <v>0</v>
      </c>
      <c r="G125" s="284"/>
      <c r="H125" s="284"/>
      <c r="I125" s="23" t="s">
        <v>8</v>
      </c>
      <c r="J125" s="16">
        <v>1000</v>
      </c>
      <c r="K125" s="17"/>
      <c r="L125" s="201" t="s">
        <v>9</v>
      </c>
      <c r="M125" s="287"/>
      <c r="N125" s="253" t="e">
        <f>SUM(B125/F125*J125)</f>
        <v>#DIV/0!</v>
      </c>
      <c r="O125" s="253"/>
      <c r="P125" s="253"/>
      <c r="Q125" s="13"/>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row>
    <row r="126" spans="1:215" ht="14.1" customHeight="1" x14ac:dyDescent="0.25">
      <c r="A126" s="67"/>
      <c r="B126" s="250" t="s">
        <v>119</v>
      </c>
      <c r="C126" s="250"/>
      <c r="D126" s="250"/>
      <c r="E126" s="119"/>
      <c r="F126" s="250" t="s">
        <v>120</v>
      </c>
      <c r="G126" s="250"/>
      <c r="H126" s="250"/>
      <c r="I126" s="23"/>
      <c r="J126" s="17"/>
      <c r="K126" s="17"/>
      <c r="L126" s="119"/>
      <c r="M126" s="120"/>
      <c r="N126" s="288" t="s">
        <v>121</v>
      </c>
      <c r="O126" s="288"/>
      <c r="P126" s="288"/>
      <c r="Q126" s="13"/>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row>
    <row r="127" spans="1:215" ht="7.5" hidden="1" customHeight="1" x14ac:dyDescent="0.25">
      <c r="A127" s="68"/>
      <c r="B127" s="125"/>
      <c r="C127" s="125"/>
      <c r="D127" s="125"/>
      <c r="E127" s="132"/>
      <c r="F127" s="125"/>
      <c r="G127" s="125"/>
      <c r="H127" s="125"/>
      <c r="I127" s="69"/>
      <c r="J127" s="16"/>
      <c r="K127" s="16"/>
      <c r="L127" s="132"/>
      <c r="M127" s="70"/>
      <c r="N127" s="136"/>
      <c r="O127" s="136"/>
      <c r="P127" s="136"/>
      <c r="Q127" s="26"/>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row>
    <row r="128" spans="1:215" ht="9.6" customHeight="1" x14ac:dyDescent="0.25">
      <c r="A128" s="9"/>
      <c r="B128" s="9"/>
      <c r="C128" s="9"/>
      <c r="D128" s="9"/>
      <c r="E128" s="9"/>
      <c r="F128" s="9"/>
      <c r="G128" s="9"/>
      <c r="H128" s="9"/>
      <c r="I128" s="9"/>
      <c r="J128" s="9"/>
      <c r="K128" s="9"/>
      <c r="L128" s="9"/>
      <c r="M128" s="9"/>
      <c r="N128" s="9"/>
      <c r="O128" s="9"/>
      <c r="P128" s="9"/>
      <c r="Q128" s="12"/>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row>
    <row r="129" spans="1:215" ht="15" x14ac:dyDescent="0.25">
      <c r="A129" s="108" t="s">
        <v>122</v>
      </c>
      <c r="B129" s="281" t="s">
        <v>202</v>
      </c>
      <c r="C129" s="282"/>
      <c r="D129" s="282"/>
      <c r="E129" s="282"/>
      <c r="F129" s="282"/>
      <c r="G129" s="282"/>
      <c r="H129" s="282"/>
      <c r="I129" s="282"/>
      <c r="J129" s="282"/>
      <c r="K129" s="282"/>
      <c r="L129" s="282"/>
      <c r="M129" s="282"/>
      <c r="N129" s="282"/>
      <c r="O129" s="282"/>
      <c r="P129" s="282"/>
      <c r="Q129" s="283"/>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row>
    <row r="130" spans="1:215" ht="15" x14ac:dyDescent="0.25">
      <c r="A130" s="71"/>
      <c r="B130" s="12" t="s">
        <v>123</v>
      </c>
      <c r="C130" s="127"/>
      <c r="D130" s="127"/>
      <c r="E130" s="127"/>
      <c r="F130" s="127"/>
      <c r="G130" s="127"/>
      <c r="H130" s="127"/>
      <c r="I130" s="127"/>
      <c r="J130" s="127"/>
      <c r="K130" s="127"/>
      <c r="L130" s="127"/>
      <c r="M130" s="127"/>
      <c r="N130" s="127"/>
      <c r="O130" s="12"/>
      <c r="P130" s="12"/>
      <c r="Q130" s="13"/>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row>
    <row r="131" spans="1:215" ht="15" x14ac:dyDescent="0.25">
      <c r="A131" s="71"/>
      <c r="B131" s="239">
        <f>MIN(N112,N120)</f>
        <v>0</v>
      </c>
      <c r="C131" s="239"/>
      <c r="D131" s="239"/>
      <c r="E131" s="119" t="s">
        <v>14</v>
      </c>
      <c r="F131" s="284">
        <f>SUM(N55)</f>
        <v>0</v>
      </c>
      <c r="G131" s="284"/>
      <c r="H131" s="284"/>
      <c r="I131" s="23" t="s">
        <v>8</v>
      </c>
      <c r="J131" s="16">
        <v>1000</v>
      </c>
      <c r="K131" s="17"/>
      <c r="L131" s="119" t="s">
        <v>9</v>
      </c>
      <c r="M131" s="120"/>
      <c r="N131" s="253" t="e">
        <f>SUM(B131/F131*J131)</f>
        <v>#DIV/0!</v>
      </c>
      <c r="O131" s="253"/>
      <c r="P131" s="253"/>
      <c r="Q131" s="72"/>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row>
    <row r="132" spans="1:215" ht="14.85" customHeight="1" x14ac:dyDescent="0.25">
      <c r="A132" s="147"/>
      <c r="B132" s="240" t="s">
        <v>124</v>
      </c>
      <c r="C132" s="240"/>
      <c r="D132" s="240"/>
      <c r="E132" s="132"/>
      <c r="F132" s="240" t="s">
        <v>125</v>
      </c>
      <c r="G132" s="240"/>
      <c r="H132" s="240"/>
      <c r="I132" s="69"/>
      <c r="J132" s="16"/>
      <c r="K132" s="16"/>
      <c r="L132" s="132"/>
      <c r="M132" s="70"/>
      <c r="N132" s="285" t="s">
        <v>126</v>
      </c>
      <c r="O132" s="285"/>
      <c r="P132" s="285"/>
      <c r="Q132" s="73"/>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row>
    <row r="133" spans="1:215" ht="17.399999999999999" customHeight="1" x14ac:dyDescent="0.25">
      <c r="A133" s="108" t="s">
        <v>127</v>
      </c>
      <c r="B133" s="275" t="s">
        <v>128</v>
      </c>
      <c r="C133" s="275"/>
      <c r="D133" s="275"/>
      <c r="E133" s="275"/>
      <c r="F133" s="275"/>
      <c r="G133" s="275"/>
      <c r="H133" s="275"/>
      <c r="I133" s="275"/>
      <c r="J133" s="275"/>
      <c r="K133" s="275"/>
      <c r="L133" s="275"/>
      <c r="M133" s="275"/>
      <c r="N133" s="275"/>
      <c r="O133" s="275"/>
      <c r="P133" s="275"/>
      <c r="Q133" s="31"/>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row>
    <row r="134" spans="1:215" ht="17.399999999999999" customHeight="1" x14ac:dyDescent="0.25">
      <c r="A134" s="97" t="s">
        <v>129</v>
      </c>
      <c r="B134" s="210"/>
      <c r="C134" s="210"/>
      <c r="D134" s="210"/>
      <c r="E134" s="210"/>
      <c r="F134" s="82" t="s">
        <v>130</v>
      </c>
      <c r="G134" s="80"/>
      <c r="H134" s="276"/>
      <c r="I134" s="276"/>
      <c r="J134" s="276"/>
      <c r="K134" s="276"/>
      <c r="L134" s="276"/>
      <c r="M134" s="98"/>
      <c r="N134" s="148"/>
      <c r="O134" s="148"/>
      <c r="P134" s="148"/>
      <c r="Q134" s="149"/>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BS134" s="98"/>
      <c r="BT134" s="98"/>
      <c r="BU134" s="98"/>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c r="FH134" s="98"/>
      <c r="FI134" s="98"/>
      <c r="FJ134" s="98"/>
      <c r="FK134" s="98"/>
      <c r="FL134" s="98"/>
      <c r="FM134" s="98"/>
      <c r="FN134" s="98"/>
      <c r="FO134" s="98"/>
      <c r="FP134" s="98"/>
      <c r="FQ134" s="98"/>
      <c r="FR134" s="98"/>
      <c r="FS134" s="98"/>
      <c r="FT134" s="98"/>
      <c r="FU134" s="98"/>
      <c r="FV134" s="98"/>
      <c r="FW134" s="98"/>
      <c r="FX134" s="98"/>
      <c r="FY134" s="98"/>
      <c r="FZ134" s="98"/>
      <c r="GA134" s="98"/>
      <c r="GB134" s="98"/>
      <c r="GC134" s="98"/>
      <c r="GD134" s="98"/>
      <c r="GE134" s="98"/>
      <c r="GF134" s="98"/>
      <c r="GG134" s="98"/>
      <c r="GH134" s="98"/>
      <c r="GI134" s="98"/>
      <c r="GJ134" s="98"/>
      <c r="GK134" s="98"/>
      <c r="GL134" s="98"/>
      <c r="GM134" s="98"/>
      <c r="GN134" s="98"/>
      <c r="GO134" s="98"/>
      <c r="GP134" s="98"/>
      <c r="GQ134" s="98"/>
      <c r="GR134" s="98"/>
      <c r="GS134" s="98"/>
      <c r="GT134" s="98"/>
      <c r="GU134" s="98"/>
      <c r="GV134" s="98"/>
      <c r="GW134" s="98"/>
      <c r="GX134" s="98"/>
      <c r="GY134" s="98"/>
      <c r="GZ134" s="98"/>
      <c r="HA134" s="98"/>
      <c r="HB134" s="98"/>
      <c r="HC134" s="98"/>
      <c r="HD134" s="98"/>
      <c r="HE134" s="98"/>
      <c r="HF134" s="98"/>
      <c r="HG134" s="98"/>
    </row>
    <row r="135" spans="1:215" x14ac:dyDescent="0.25">
      <c r="A135" s="97"/>
      <c r="B135" s="277" t="s">
        <v>131</v>
      </c>
      <c r="C135" s="277"/>
      <c r="D135" s="277"/>
      <c r="E135" s="277"/>
      <c r="F135" s="134"/>
      <c r="G135" s="134"/>
      <c r="H135" s="98" t="s">
        <v>132</v>
      </c>
      <c r="I135" s="19"/>
      <c r="J135" s="81"/>
      <c r="K135" s="81"/>
      <c r="L135" s="98"/>
      <c r="M135" s="98"/>
      <c r="N135" s="278"/>
      <c r="O135" s="278"/>
      <c r="P135" s="278"/>
      <c r="Q135" s="149"/>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row>
    <row r="136" spans="1:215" ht="5.4" customHeight="1" x14ac:dyDescent="0.25">
      <c r="A136" s="97"/>
      <c r="B136" s="279"/>
      <c r="C136" s="278"/>
      <c r="D136" s="278"/>
      <c r="E136" s="278"/>
      <c r="F136" s="98"/>
      <c r="G136" s="98"/>
      <c r="H136" s="280"/>
      <c r="I136" s="280"/>
      <c r="J136" s="280"/>
      <c r="K136" s="280"/>
      <c r="L136" s="280"/>
      <c r="M136" s="98"/>
      <c r="N136" s="98"/>
      <c r="O136" s="98"/>
      <c r="P136" s="98"/>
      <c r="Q136" s="149"/>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BS136" s="98"/>
      <c r="BT136" s="98"/>
      <c r="BU136" s="98"/>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8"/>
      <c r="DJ136" s="98"/>
      <c r="DK136" s="98"/>
      <c r="DL136" s="98"/>
      <c r="DM136" s="98"/>
      <c r="DN136" s="98"/>
      <c r="DO136" s="98"/>
      <c r="DP136" s="98"/>
      <c r="DQ136" s="98"/>
      <c r="DR136" s="98"/>
      <c r="DS136" s="98"/>
      <c r="DT136" s="98"/>
      <c r="DU136" s="98"/>
      <c r="DV136" s="98"/>
      <c r="DW136" s="98"/>
      <c r="DX136" s="98"/>
      <c r="DY136" s="98"/>
      <c r="DZ136" s="98"/>
      <c r="EA136" s="98"/>
      <c r="EB136" s="98"/>
      <c r="EC136" s="98"/>
      <c r="ED136" s="98"/>
      <c r="EE136" s="98"/>
      <c r="EF136" s="98"/>
      <c r="EG136" s="98"/>
      <c r="EH136" s="98"/>
      <c r="EI136" s="98"/>
      <c r="EJ136" s="98"/>
      <c r="EK136" s="98"/>
      <c r="EL136" s="98"/>
      <c r="EM136" s="98"/>
      <c r="EN136" s="98"/>
      <c r="EO136" s="98"/>
      <c r="EP136" s="98"/>
      <c r="EQ136" s="98"/>
      <c r="ER136" s="98"/>
      <c r="ES136" s="98"/>
      <c r="ET136" s="98"/>
      <c r="EU136" s="98"/>
      <c r="EV136" s="98"/>
      <c r="EW136" s="98"/>
      <c r="EX136" s="98"/>
      <c r="EY136" s="98"/>
      <c r="EZ136" s="98"/>
      <c r="FA136" s="98"/>
      <c r="FB136" s="98"/>
      <c r="FC136" s="98"/>
      <c r="FD136" s="98"/>
      <c r="FE136" s="98"/>
      <c r="FF136" s="98"/>
      <c r="FG136" s="98"/>
      <c r="FH136" s="98"/>
      <c r="FI136" s="98"/>
      <c r="FJ136" s="98"/>
      <c r="FK136" s="98"/>
      <c r="FL136" s="98"/>
      <c r="FM136" s="98"/>
      <c r="FN136" s="98"/>
      <c r="FO136" s="98"/>
      <c r="FP136" s="98"/>
      <c r="FQ136" s="98"/>
      <c r="FR136" s="98"/>
      <c r="FS136" s="98"/>
      <c r="FT136" s="98"/>
      <c r="FU136" s="98"/>
      <c r="FV136" s="98"/>
      <c r="FW136" s="98"/>
      <c r="FX136" s="98"/>
      <c r="FY136" s="98"/>
      <c r="FZ136" s="98"/>
      <c r="GA136" s="98"/>
      <c r="GB136" s="98"/>
      <c r="GC136" s="98"/>
      <c r="GD136" s="98"/>
      <c r="GE136" s="98"/>
      <c r="GF136" s="98"/>
      <c r="GG136" s="98"/>
      <c r="GH136" s="98"/>
      <c r="GI136" s="98"/>
      <c r="GJ136" s="98"/>
      <c r="GK136" s="98"/>
      <c r="GL136" s="98"/>
      <c r="GM136" s="98"/>
      <c r="GN136" s="98"/>
      <c r="GO136" s="98"/>
      <c r="GP136" s="98"/>
      <c r="GQ136" s="98"/>
      <c r="GR136" s="98"/>
      <c r="GS136" s="98"/>
      <c r="GT136" s="98"/>
      <c r="GU136" s="98"/>
      <c r="GV136" s="98"/>
      <c r="GW136" s="98"/>
      <c r="GX136" s="98"/>
      <c r="GY136" s="98"/>
      <c r="GZ136" s="98"/>
      <c r="HA136" s="98"/>
      <c r="HB136" s="98"/>
      <c r="HC136" s="98"/>
      <c r="HD136" s="98"/>
      <c r="HE136" s="98"/>
      <c r="HF136" s="98"/>
      <c r="HG136" s="98"/>
    </row>
    <row r="137" spans="1:215" ht="13.8" x14ac:dyDescent="0.25">
      <c r="A137" s="97" t="s">
        <v>133</v>
      </c>
      <c r="B137" s="206">
        <f>(B131+B134-H134)</f>
        <v>0</v>
      </c>
      <c r="C137" s="207"/>
      <c r="D137" s="207"/>
      <c r="E137" s="119" t="s">
        <v>14</v>
      </c>
      <c r="F137" s="273">
        <f>SUM(N55)</f>
        <v>0</v>
      </c>
      <c r="G137" s="273"/>
      <c r="H137" s="273"/>
      <c r="I137" s="23" t="s">
        <v>8</v>
      </c>
      <c r="J137" s="16">
        <v>1000</v>
      </c>
      <c r="K137" s="98"/>
      <c r="L137" s="119" t="s">
        <v>9</v>
      </c>
      <c r="M137" s="98"/>
      <c r="N137" s="259" t="e">
        <f>SUM(B137/F137*J137)</f>
        <v>#DIV/0!</v>
      </c>
      <c r="O137" s="259"/>
      <c r="P137" s="259"/>
      <c r="Q137" s="149"/>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c r="BI137" s="118"/>
      <c r="BJ137" s="118"/>
      <c r="BK137" s="118"/>
      <c r="BL137" s="118"/>
      <c r="BM137" s="118"/>
      <c r="BN137" s="118"/>
      <c r="BO137" s="118"/>
      <c r="BP137" s="118"/>
      <c r="BQ137" s="118"/>
      <c r="BR137" s="118"/>
      <c r="BS137" s="98"/>
      <c r="BT137" s="98"/>
      <c r="BU137" s="98"/>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row>
    <row r="138" spans="1:215" x14ac:dyDescent="0.25">
      <c r="A138" s="150"/>
      <c r="B138" s="274" t="s">
        <v>134</v>
      </c>
      <c r="C138" s="274"/>
      <c r="D138" s="274"/>
      <c r="E138" s="151"/>
      <c r="F138" s="240" t="s">
        <v>125</v>
      </c>
      <c r="G138" s="240"/>
      <c r="H138" s="240"/>
      <c r="I138" s="151"/>
      <c r="J138" s="151"/>
      <c r="K138" s="151"/>
      <c r="L138" s="151"/>
      <c r="M138" s="151"/>
      <c r="N138" s="274" t="s">
        <v>135</v>
      </c>
      <c r="O138" s="274"/>
      <c r="P138" s="274"/>
      <c r="Q138" s="152"/>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98"/>
      <c r="BT138" s="98"/>
      <c r="BU138" s="98"/>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8"/>
      <c r="DJ138" s="98"/>
      <c r="DK138" s="98"/>
      <c r="DL138" s="98"/>
      <c r="DM138" s="98"/>
      <c r="DN138" s="98"/>
      <c r="DO138" s="98"/>
      <c r="DP138" s="98"/>
      <c r="DQ138" s="98"/>
      <c r="DR138" s="98"/>
      <c r="DS138" s="98"/>
      <c r="DT138" s="98"/>
      <c r="DU138" s="98"/>
      <c r="DV138" s="98"/>
      <c r="DW138" s="98"/>
      <c r="DX138" s="98"/>
      <c r="DY138" s="98"/>
      <c r="DZ138" s="98"/>
      <c r="EA138" s="98"/>
      <c r="EB138" s="98"/>
      <c r="EC138" s="98"/>
      <c r="ED138" s="98"/>
      <c r="EE138" s="98"/>
      <c r="EF138" s="98"/>
      <c r="EG138" s="98"/>
      <c r="EH138" s="98"/>
      <c r="EI138" s="98"/>
      <c r="EJ138" s="98"/>
      <c r="EK138" s="98"/>
      <c r="EL138" s="98"/>
      <c r="EM138" s="98"/>
      <c r="EN138" s="98"/>
      <c r="EO138" s="98"/>
      <c r="EP138" s="98"/>
      <c r="EQ138" s="98"/>
      <c r="ER138" s="98"/>
      <c r="ES138" s="98"/>
      <c r="ET138" s="98"/>
      <c r="EU138" s="98"/>
      <c r="EV138" s="98"/>
      <c r="EW138" s="98"/>
      <c r="EX138" s="98"/>
      <c r="EY138" s="98"/>
      <c r="EZ138" s="98"/>
      <c r="FA138" s="98"/>
      <c r="FB138" s="98"/>
      <c r="FC138" s="98"/>
      <c r="FD138" s="98"/>
      <c r="FE138" s="98"/>
      <c r="FF138" s="98"/>
      <c r="FG138" s="98"/>
      <c r="FH138" s="98"/>
      <c r="FI138" s="98"/>
      <c r="FJ138" s="98"/>
      <c r="FK138" s="98"/>
      <c r="FL138" s="98"/>
      <c r="FM138" s="98"/>
      <c r="FN138" s="98"/>
      <c r="FO138" s="98"/>
      <c r="FP138" s="98"/>
      <c r="FQ138" s="98"/>
      <c r="FR138" s="98"/>
      <c r="FS138" s="98"/>
      <c r="FT138" s="98"/>
      <c r="FU138" s="98"/>
      <c r="FV138" s="98"/>
      <c r="FW138" s="98"/>
      <c r="FX138" s="98"/>
      <c r="FY138" s="98"/>
      <c r="FZ138" s="98"/>
      <c r="GA138" s="98"/>
      <c r="GB138" s="98"/>
      <c r="GC138" s="98"/>
      <c r="GD138" s="98"/>
      <c r="GE138" s="98"/>
      <c r="GF138" s="98"/>
      <c r="GG138" s="98"/>
      <c r="GH138" s="98"/>
      <c r="GI138" s="98"/>
      <c r="GJ138" s="98"/>
      <c r="GK138" s="98"/>
      <c r="GL138" s="98"/>
      <c r="GM138" s="98"/>
      <c r="GN138" s="98"/>
      <c r="GO138" s="98"/>
      <c r="GP138" s="98"/>
      <c r="GQ138" s="98"/>
      <c r="GR138" s="98"/>
      <c r="GS138" s="98"/>
      <c r="GT138" s="98"/>
      <c r="GU138" s="98"/>
      <c r="GV138" s="98"/>
      <c r="GW138" s="98"/>
      <c r="GX138" s="98"/>
      <c r="GY138" s="98"/>
      <c r="GZ138" s="98"/>
      <c r="HA138" s="98"/>
      <c r="HB138" s="98"/>
      <c r="HC138" s="98"/>
      <c r="HD138" s="98"/>
      <c r="HE138" s="98"/>
      <c r="HF138" s="98"/>
      <c r="HG138" s="98"/>
    </row>
    <row r="139" spans="1:215" x14ac:dyDescent="0.25">
      <c r="A139" s="98"/>
      <c r="B139" s="98"/>
      <c r="C139" s="98"/>
      <c r="D139" s="98"/>
      <c r="E139" s="98"/>
      <c r="F139" s="98"/>
      <c r="G139" s="98"/>
      <c r="H139" s="98"/>
      <c r="I139" s="98"/>
      <c r="J139" s="98"/>
      <c r="K139" s="98"/>
      <c r="L139" s="98"/>
      <c r="M139" s="98"/>
      <c r="N139" s="98"/>
      <c r="O139" s="98"/>
      <c r="P139" s="98"/>
      <c r="Q139" s="9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118"/>
      <c r="BI139" s="118"/>
      <c r="BJ139" s="118"/>
      <c r="BK139" s="118"/>
      <c r="BL139" s="118"/>
      <c r="BM139" s="118"/>
      <c r="BN139" s="118"/>
      <c r="BO139" s="118"/>
      <c r="BP139" s="118"/>
      <c r="BQ139" s="118"/>
      <c r="BR139" s="11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row>
    <row r="140" spans="1:215" ht="30.6" customHeight="1" x14ac:dyDescent="0.3">
      <c r="A140" s="91" t="s">
        <v>136</v>
      </c>
      <c r="B140" s="91"/>
      <c r="C140" s="153"/>
      <c r="D140" s="153"/>
      <c r="E140" s="153"/>
      <c r="F140" s="153"/>
      <c r="G140" s="153"/>
      <c r="H140" s="153"/>
      <c r="I140" s="153"/>
      <c r="J140" s="153"/>
      <c r="K140" s="153"/>
      <c r="L140" s="153"/>
      <c r="M140" s="153"/>
      <c r="N140" s="153"/>
      <c r="O140" s="153"/>
      <c r="P140" s="153"/>
      <c r="Q140" s="153"/>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8"/>
      <c r="AY140" s="118"/>
      <c r="AZ140" s="118"/>
      <c r="BA140" s="118"/>
      <c r="BB140" s="118"/>
      <c r="BC140" s="118"/>
      <c r="BD140" s="118"/>
      <c r="BE140" s="118"/>
      <c r="BF140" s="118"/>
      <c r="BG140" s="118"/>
      <c r="BH140" s="118"/>
      <c r="BI140" s="118"/>
      <c r="BJ140" s="118"/>
      <c r="BK140" s="118"/>
      <c r="BL140" s="118"/>
      <c r="BM140" s="118"/>
      <c r="BN140" s="118"/>
      <c r="BO140" s="118"/>
      <c r="BP140" s="118"/>
      <c r="BQ140" s="118"/>
      <c r="BR140" s="11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row>
    <row r="141" spans="1:215" ht="8.1" customHeight="1" x14ac:dyDescent="0.25">
      <c r="A141" s="266"/>
      <c r="B141" s="266"/>
      <c r="C141" s="266"/>
      <c r="D141" s="267"/>
      <c r="E141" s="268"/>
      <c r="F141" s="268"/>
      <c r="G141" s="269"/>
      <c r="H141" s="269"/>
      <c r="I141" s="2"/>
      <c r="J141" s="128"/>
      <c r="K141" s="270"/>
      <c r="L141" s="271"/>
      <c r="M141" s="271"/>
      <c r="N141" s="128"/>
      <c r="O141" s="272"/>
      <c r="P141" s="205"/>
      <c r="Q141" s="3"/>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118"/>
      <c r="BD141" s="118"/>
      <c r="BE141" s="118"/>
      <c r="BF141" s="118"/>
      <c r="BG141" s="118"/>
      <c r="BH141" s="118"/>
      <c r="BI141" s="118"/>
      <c r="BJ141" s="118"/>
      <c r="BK141" s="118"/>
      <c r="BL141" s="118"/>
      <c r="BM141" s="118"/>
      <c r="BN141" s="118"/>
      <c r="BO141" s="118"/>
      <c r="BP141" s="118"/>
      <c r="BQ141" s="118"/>
      <c r="BR141" s="11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row>
    <row r="142" spans="1:215" ht="13.8" x14ac:dyDescent="0.25">
      <c r="A142" s="7" t="s">
        <v>137</v>
      </c>
      <c r="B142" s="260" t="s">
        <v>163</v>
      </c>
      <c r="C142" s="260"/>
      <c r="D142" s="260"/>
      <c r="E142" s="260"/>
      <c r="F142" s="260"/>
      <c r="G142" s="260"/>
      <c r="H142" s="260"/>
      <c r="I142" s="260"/>
      <c r="J142" s="260"/>
      <c r="K142" s="260"/>
      <c r="L142" s="260"/>
      <c r="M142" s="260"/>
      <c r="N142" s="260"/>
      <c r="O142" s="260"/>
      <c r="P142" s="260"/>
      <c r="Q142" s="261"/>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8"/>
      <c r="BF142" s="118"/>
      <c r="BG142" s="118"/>
      <c r="BH142" s="118"/>
      <c r="BI142" s="118"/>
      <c r="BJ142" s="118"/>
      <c r="BK142" s="118"/>
      <c r="BL142" s="118"/>
      <c r="BM142" s="118"/>
      <c r="BN142" s="118"/>
      <c r="BO142" s="118"/>
      <c r="BP142" s="118"/>
      <c r="BQ142" s="118"/>
      <c r="BR142" s="118"/>
    </row>
    <row r="143" spans="1:215" ht="21.75" customHeight="1" x14ac:dyDescent="0.25">
      <c r="A143" s="11"/>
      <c r="B143" s="262"/>
      <c r="C143" s="262"/>
      <c r="D143" s="262"/>
      <c r="E143" s="128" t="s">
        <v>8</v>
      </c>
      <c r="F143" s="263"/>
      <c r="G143" s="264"/>
      <c r="H143" s="264"/>
      <c r="I143" s="128" t="s">
        <v>14</v>
      </c>
      <c r="J143" s="113">
        <v>1000</v>
      </c>
      <c r="K143" s="17"/>
      <c r="L143" s="189" t="s">
        <v>9</v>
      </c>
      <c r="M143" s="186"/>
      <c r="N143" s="265" t="str">
        <f>IF(ISBLANK(B143),"0",(B143*F143/1000))</f>
        <v>0</v>
      </c>
      <c r="O143" s="265"/>
      <c r="P143" s="265"/>
      <c r="Q143" s="13"/>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row>
    <row r="144" spans="1:215" ht="23.25" customHeight="1" x14ac:dyDescent="0.25">
      <c r="A144" s="35"/>
      <c r="B144" s="224" t="s">
        <v>164</v>
      </c>
      <c r="C144" s="224"/>
      <c r="D144" s="224"/>
      <c r="E144" s="36"/>
      <c r="F144" s="227" t="s">
        <v>165</v>
      </c>
      <c r="G144" s="227"/>
      <c r="H144" s="227"/>
      <c r="I144" s="36"/>
      <c r="J144" s="36"/>
      <c r="K144" s="36"/>
      <c r="L144" s="36"/>
      <c r="M144" s="36"/>
      <c r="N144" s="227" t="s">
        <v>167</v>
      </c>
      <c r="O144" s="227"/>
      <c r="P144" s="227"/>
      <c r="Q144" s="37"/>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c r="AW144" s="118"/>
      <c r="AX144" s="118"/>
      <c r="AY144" s="118"/>
      <c r="AZ144" s="118"/>
      <c r="BA144" s="118"/>
      <c r="BB144" s="118"/>
      <c r="BC144" s="118"/>
      <c r="BD144" s="118"/>
      <c r="BE144" s="118"/>
      <c r="BF144" s="118"/>
      <c r="BG144" s="118"/>
      <c r="BH144" s="118"/>
      <c r="BI144" s="118"/>
      <c r="BJ144" s="118"/>
      <c r="BK144" s="118"/>
      <c r="BL144" s="118"/>
      <c r="BM144" s="118"/>
      <c r="BN144" s="118"/>
      <c r="BO144" s="118"/>
      <c r="BP144" s="118"/>
      <c r="BQ144" s="118"/>
      <c r="BR144" s="118"/>
    </row>
    <row r="145" spans="1:70" ht="13.8" x14ac:dyDescent="0.25">
      <c r="A145" s="12"/>
      <c r="B145" s="12"/>
      <c r="C145" s="12"/>
      <c r="D145" s="12"/>
      <c r="E145" s="12"/>
      <c r="F145" s="130"/>
      <c r="G145" s="130"/>
      <c r="H145" s="130"/>
      <c r="I145" s="12"/>
      <c r="J145" s="12"/>
      <c r="K145" s="12"/>
      <c r="L145" s="12"/>
      <c r="M145" s="12"/>
      <c r="N145" s="12"/>
      <c r="O145" s="12"/>
      <c r="P145" s="12"/>
      <c r="Q145" s="12"/>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c r="AW145" s="118"/>
      <c r="AX145" s="118"/>
      <c r="AY145" s="118"/>
      <c r="AZ145" s="118"/>
      <c r="BA145" s="118"/>
      <c r="BB145" s="118"/>
      <c r="BC145" s="118"/>
      <c r="BD145" s="118"/>
      <c r="BE145" s="118"/>
      <c r="BF145" s="118"/>
      <c r="BG145" s="118"/>
      <c r="BH145" s="118"/>
      <c r="BI145" s="118"/>
      <c r="BJ145" s="118"/>
      <c r="BK145" s="118"/>
      <c r="BL145" s="118"/>
      <c r="BM145" s="118"/>
      <c r="BN145" s="118"/>
      <c r="BO145" s="118"/>
      <c r="BP145" s="118"/>
      <c r="BQ145" s="118"/>
      <c r="BR145" s="118"/>
    </row>
    <row r="146" spans="1:70" ht="13.8" x14ac:dyDescent="0.25">
      <c r="A146" s="30" t="s">
        <v>166</v>
      </c>
      <c r="B146" s="243" t="s">
        <v>41</v>
      </c>
      <c r="C146" s="243"/>
      <c r="D146" s="243"/>
      <c r="E146" s="243"/>
      <c r="F146" s="243"/>
      <c r="G146" s="243"/>
      <c r="H146" s="243"/>
      <c r="I146" s="243"/>
      <c r="J146" s="243"/>
      <c r="K146" s="243"/>
      <c r="L146" s="243"/>
      <c r="M146" s="243"/>
      <c r="N146" s="256"/>
      <c r="O146" s="256"/>
      <c r="P146" s="256"/>
      <c r="Q146" s="31"/>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c r="BI146" s="118"/>
      <c r="BJ146" s="118"/>
      <c r="BK146" s="118"/>
      <c r="BL146" s="118"/>
      <c r="BM146" s="118"/>
      <c r="BN146" s="118"/>
      <c r="BO146" s="118"/>
      <c r="BP146" s="118"/>
      <c r="BQ146" s="118"/>
      <c r="BR146" s="118"/>
    </row>
    <row r="147" spans="1:70" ht="13.8" x14ac:dyDescent="0.25">
      <c r="A147" s="11"/>
      <c r="B147" s="19" t="s">
        <v>42</v>
      </c>
      <c r="C147" s="19"/>
      <c r="D147" s="19"/>
      <c r="E147" s="19"/>
      <c r="F147" s="19"/>
      <c r="G147" s="19"/>
      <c r="H147" s="19"/>
      <c r="I147" s="19"/>
      <c r="J147" s="19"/>
      <c r="K147" s="19"/>
      <c r="L147" s="32"/>
      <c r="M147" s="32"/>
      <c r="N147" s="33"/>
      <c r="O147" s="33"/>
      <c r="P147" s="33"/>
      <c r="Q147" s="27"/>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8"/>
      <c r="BM147" s="118"/>
      <c r="BN147" s="118"/>
      <c r="BO147" s="118"/>
      <c r="BP147" s="118"/>
      <c r="BQ147" s="118"/>
      <c r="BR147" s="118"/>
    </row>
    <row r="148" spans="1:70" ht="13.8" x14ac:dyDescent="0.25">
      <c r="A148" s="11"/>
      <c r="B148" s="257"/>
      <c r="C148" s="257"/>
      <c r="D148" s="119" t="s">
        <v>21</v>
      </c>
      <c r="E148" s="257"/>
      <c r="F148" s="257"/>
      <c r="G148" s="119" t="s">
        <v>21</v>
      </c>
      <c r="H148" s="257"/>
      <c r="I148" s="257"/>
      <c r="J148" s="119" t="s">
        <v>43</v>
      </c>
      <c r="K148" s="258"/>
      <c r="L148" s="258"/>
      <c r="M148" s="34" t="s">
        <v>44</v>
      </c>
      <c r="N148" s="259">
        <f>B148-E148-H148+K148</f>
        <v>0</v>
      </c>
      <c r="O148" s="207"/>
      <c r="P148" s="207"/>
      <c r="Q148" s="13"/>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8"/>
      <c r="BM148" s="118"/>
      <c r="BN148" s="118"/>
      <c r="BO148" s="118"/>
      <c r="BP148" s="118"/>
      <c r="BQ148" s="118"/>
      <c r="BR148" s="118"/>
    </row>
    <row r="149" spans="1:70" ht="13.8" x14ac:dyDescent="0.25">
      <c r="A149" s="11"/>
      <c r="B149" s="250" t="s">
        <v>45</v>
      </c>
      <c r="C149" s="250"/>
      <c r="D149" s="127"/>
      <c r="E149" s="217" t="s">
        <v>46</v>
      </c>
      <c r="F149" s="217"/>
      <c r="G149" s="127"/>
      <c r="H149" s="217" t="s">
        <v>47</v>
      </c>
      <c r="I149" s="217"/>
      <c r="J149" s="250" t="s">
        <v>48</v>
      </c>
      <c r="K149" s="250"/>
      <c r="L149" s="250"/>
      <c r="M149" s="250"/>
      <c r="N149" s="251" t="s">
        <v>49</v>
      </c>
      <c r="O149" s="251"/>
      <c r="P149" s="251"/>
      <c r="Q149" s="13"/>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c r="BI149" s="118"/>
      <c r="BJ149" s="118"/>
      <c r="BK149" s="118"/>
      <c r="BL149" s="118"/>
      <c r="BM149" s="118"/>
      <c r="BN149" s="118"/>
      <c r="BO149" s="118"/>
      <c r="BP149" s="118"/>
      <c r="BQ149" s="118"/>
      <c r="BR149" s="118"/>
    </row>
    <row r="150" spans="1:70" ht="13.8" x14ac:dyDescent="0.25">
      <c r="A150" s="11"/>
      <c r="B150" s="252">
        <f>B143</f>
        <v>0</v>
      </c>
      <c r="C150" s="252"/>
      <c r="D150" s="252"/>
      <c r="E150" s="23" t="s">
        <v>8</v>
      </c>
      <c r="F150" s="253">
        <f>N148</f>
        <v>0</v>
      </c>
      <c r="G150" s="254"/>
      <c r="H150" s="254"/>
      <c r="I150" s="119" t="s">
        <v>14</v>
      </c>
      <c r="J150" s="16">
        <v>1000</v>
      </c>
      <c r="K150" s="17"/>
      <c r="L150" s="201" t="s">
        <v>9</v>
      </c>
      <c r="M150" s="255"/>
      <c r="N150" s="239">
        <f>(B150*F150/1000)</f>
        <v>0</v>
      </c>
      <c r="O150" s="239"/>
      <c r="P150" s="239"/>
      <c r="Q150" s="13"/>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8"/>
      <c r="BM150" s="118"/>
      <c r="BN150" s="118"/>
      <c r="BO150" s="118"/>
      <c r="BP150" s="118"/>
      <c r="BQ150" s="118"/>
      <c r="BR150" s="118"/>
    </row>
    <row r="151" spans="1:70" x14ac:dyDescent="0.25">
      <c r="A151" s="248" t="s">
        <v>212</v>
      </c>
      <c r="B151" s="249"/>
      <c r="C151" s="249"/>
      <c r="D151" s="249"/>
      <c r="E151" s="249"/>
      <c r="F151" s="240" t="s">
        <v>49</v>
      </c>
      <c r="G151" s="241"/>
      <c r="H151" s="241"/>
      <c r="I151" s="36"/>
      <c r="J151" s="36"/>
      <c r="K151" s="36"/>
      <c r="L151" s="36"/>
      <c r="M151" s="36"/>
      <c r="N151" s="224" t="s">
        <v>51</v>
      </c>
      <c r="O151" s="224"/>
      <c r="P151" s="224"/>
      <c r="Q151" s="37"/>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c r="BI151" s="118"/>
      <c r="BJ151" s="118"/>
      <c r="BK151" s="118"/>
      <c r="BL151" s="118"/>
      <c r="BM151" s="118"/>
      <c r="BN151" s="118"/>
      <c r="BO151" s="118"/>
      <c r="BP151" s="118"/>
      <c r="BQ151" s="118"/>
      <c r="BR151" s="118"/>
    </row>
    <row r="152" spans="1:70" ht="5.4" customHeight="1" x14ac:dyDescent="0.25">
      <c r="A152" s="12"/>
      <c r="B152" s="126"/>
      <c r="C152" s="126"/>
      <c r="D152" s="126"/>
      <c r="E152" s="126"/>
      <c r="F152" s="126"/>
      <c r="G152" s="126"/>
      <c r="H152" s="126"/>
      <c r="I152" s="126"/>
      <c r="J152" s="126"/>
      <c r="K152" s="126"/>
      <c r="L152" s="126"/>
      <c r="M152" s="126"/>
      <c r="N152" s="12"/>
      <c r="O152" s="12"/>
      <c r="P152" s="12"/>
      <c r="Q152" s="12"/>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8"/>
      <c r="BM152" s="118"/>
      <c r="BN152" s="118"/>
      <c r="BO152" s="118"/>
      <c r="BP152" s="118"/>
      <c r="BQ152" s="118"/>
      <c r="BR152" s="118"/>
    </row>
    <row r="153" spans="1:70" ht="5.4" customHeight="1" x14ac:dyDescent="0.25">
      <c r="A153" s="12"/>
      <c r="B153" s="242"/>
      <c r="C153" s="242"/>
      <c r="D153" s="242"/>
      <c r="E153" s="242"/>
      <c r="F153" s="242"/>
      <c r="G153" s="242"/>
      <c r="H153" s="242"/>
      <c r="I153" s="242"/>
      <c r="J153" s="242"/>
      <c r="K153" s="242"/>
      <c r="L153" s="242"/>
      <c r="M153" s="242"/>
      <c r="N153" s="12"/>
      <c r="O153" s="12"/>
      <c r="P153" s="12"/>
      <c r="Q153" s="12"/>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8"/>
      <c r="BM153" s="118"/>
      <c r="BN153" s="118"/>
      <c r="BO153" s="118"/>
      <c r="BP153" s="118"/>
      <c r="BQ153" s="118"/>
      <c r="BR153" s="118"/>
    </row>
    <row r="154" spans="1:70" ht="13.8" x14ac:dyDescent="0.25">
      <c r="A154" s="30" t="s">
        <v>138</v>
      </c>
      <c r="B154" s="243" t="s">
        <v>185</v>
      </c>
      <c r="C154" s="244"/>
      <c r="D154" s="244"/>
      <c r="E154" s="244"/>
      <c r="F154" s="244"/>
      <c r="G154" s="244"/>
      <c r="H154" s="244"/>
      <c r="I154" s="244"/>
      <c r="J154" s="244"/>
      <c r="K154" s="145"/>
      <c r="L154" s="245" t="s">
        <v>9</v>
      </c>
      <c r="M154" s="246"/>
      <c r="N154" s="247">
        <f>MIN(N143,N150)</f>
        <v>0</v>
      </c>
      <c r="O154" s="247"/>
      <c r="P154" s="247"/>
      <c r="Q154" s="31"/>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8"/>
      <c r="BM154" s="118"/>
      <c r="BN154" s="118"/>
      <c r="BO154" s="118"/>
      <c r="BP154" s="118"/>
      <c r="BQ154" s="118"/>
      <c r="BR154" s="118"/>
    </row>
    <row r="155" spans="1:70" ht="13.8" x14ac:dyDescent="0.25">
      <c r="A155" s="11" t="s">
        <v>168</v>
      </c>
      <c r="B155" s="157" t="s">
        <v>169</v>
      </c>
      <c r="C155" s="146"/>
      <c r="D155" s="146"/>
      <c r="E155" s="146"/>
      <c r="F155" s="146"/>
      <c r="G155" s="146"/>
      <c r="H155" s="146"/>
      <c r="I155" s="146"/>
      <c r="J155" s="146"/>
      <c r="K155" s="146"/>
      <c r="L155" s="201" t="s">
        <v>9</v>
      </c>
      <c r="M155" s="201"/>
      <c r="N155" s="247">
        <f>N154</f>
        <v>0</v>
      </c>
      <c r="O155" s="247"/>
      <c r="P155" s="247"/>
      <c r="Q155" s="13"/>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c r="BI155" s="118"/>
      <c r="BJ155" s="118"/>
      <c r="BK155" s="118"/>
      <c r="BL155" s="118"/>
      <c r="BM155" s="118"/>
      <c r="BN155" s="118"/>
      <c r="BO155" s="118"/>
      <c r="BP155" s="118"/>
      <c r="BQ155" s="118"/>
      <c r="BR155" s="118"/>
    </row>
    <row r="156" spans="1:70" ht="7.5" customHeight="1" x14ac:dyDescent="0.25">
      <c r="A156" s="24"/>
      <c r="B156" s="25"/>
      <c r="C156" s="25"/>
      <c r="D156" s="25"/>
      <c r="E156" s="25"/>
      <c r="F156" s="25"/>
      <c r="G156" s="25"/>
      <c r="H156" s="25"/>
      <c r="I156" s="25"/>
      <c r="J156" s="25"/>
      <c r="K156" s="25"/>
      <c r="L156" s="25"/>
      <c r="M156" s="25"/>
      <c r="N156" s="25"/>
      <c r="O156" s="25"/>
      <c r="P156" s="25"/>
      <c r="Q156" s="26"/>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c r="BI156" s="118"/>
      <c r="BJ156" s="118"/>
      <c r="BK156" s="118"/>
      <c r="BL156" s="118"/>
      <c r="BM156" s="118"/>
      <c r="BN156" s="118"/>
      <c r="BO156" s="118"/>
      <c r="BP156" s="118"/>
      <c r="BQ156" s="118"/>
      <c r="BR156" s="118"/>
    </row>
    <row r="157" spans="1:70" ht="4.5" customHeight="1" x14ac:dyDescent="0.25">
      <c r="A157" s="12"/>
      <c r="B157" s="12"/>
      <c r="C157" s="12"/>
      <c r="D157" s="12"/>
      <c r="E157" s="126"/>
      <c r="F157" s="126"/>
      <c r="G157" s="126"/>
      <c r="H157" s="126"/>
      <c r="I157" s="126"/>
      <c r="J157" s="126"/>
      <c r="K157" s="126"/>
      <c r="L157" s="126"/>
      <c r="M157" s="126"/>
      <c r="N157" s="40"/>
      <c r="O157" s="40"/>
      <c r="P157" s="40"/>
      <c r="Q157" s="12"/>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c r="BI157" s="118"/>
      <c r="BJ157" s="118"/>
      <c r="BK157" s="118"/>
      <c r="BL157" s="118"/>
      <c r="BM157" s="118"/>
      <c r="BN157" s="118"/>
      <c r="BO157" s="118"/>
      <c r="BP157" s="118"/>
      <c r="BQ157" s="118"/>
      <c r="BR157" s="118"/>
    </row>
    <row r="158" spans="1:70" ht="15" customHeight="1" x14ac:dyDescent="0.25">
      <c r="A158" s="30"/>
      <c r="B158" s="140" t="s">
        <v>171</v>
      </c>
      <c r="C158" s="140"/>
      <c r="D158" s="140"/>
      <c r="E158" s="38"/>
      <c r="F158" s="38"/>
      <c r="G158" s="38"/>
      <c r="H158" s="38"/>
      <c r="I158" s="38"/>
      <c r="J158" s="38"/>
      <c r="K158" s="38"/>
      <c r="L158" s="38"/>
      <c r="M158" s="38"/>
      <c r="N158" s="160"/>
      <c r="O158" s="160"/>
      <c r="P158" s="160"/>
      <c r="Q158" s="31"/>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c r="BI158" s="118"/>
      <c r="BJ158" s="118"/>
      <c r="BK158" s="118"/>
      <c r="BL158" s="118"/>
      <c r="BM158" s="118"/>
      <c r="BN158" s="118"/>
      <c r="BO158" s="118"/>
      <c r="BP158" s="118"/>
      <c r="BQ158" s="118"/>
      <c r="BR158" s="118"/>
    </row>
    <row r="159" spans="1:70" ht="6.75" customHeight="1" x14ac:dyDescent="0.25">
      <c r="A159" s="11"/>
      <c r="B159" s="12"/>
      <c r="C159" s="12"/>
      <c r="D159" s="12"/>
      <c r="E159" s="126"/>
      <c r="F159" s="126"/>
      <c r="G159" s="126"/>
      <c r="H159" s="126"/>
      <c r="I159" s="126"/>
      <c r="J159" s="126"/>
      <c r="K159" s="126"/>
      <c r="L159" s="126"/>
      <c r="M159" s="126"/>
      <c r="N159" s="40"/>
      <c r="O159" s="40"/>
      <c r="P159" s="40"/>
      <c r="Q159" s="13"/>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c r="BI159" s="118"/>
      <c r="BJ159" s="118"/>
      <c r="BK159" s="118"/>
      <c r="BL159" s="118"/>
      <c r="BM159" s="118"/>
      <c r="BN159" s="118"/>
      <c r="BO159" s="118"/>
      <c r="BP159" s="118"/>
      <c r="BQ159" s="118"/>
      <c r="BR159" s="118"/>
    </row>
    <row r="160" spans="1:70" ht="15" customHeight="1" x14ac:dyDescent="0.25">
      <c r="A160" s="11" t="s">
        <v>172</v>
      </c>
      <c r="B160" s="222">
        <f>F96</f>
        <v>0</v>
      </c>
      <c r="C160" s="222"/>
      <c r="D160" s="222"/>
      <c r="E160" s="119" t="s">
        <v>14</v>
      </c>
      <c r="F160" s="218">
        <f>B43</f>
        <v>0</v>
      </c>
      <c r="G160" s="219"/>
      <c r="H160" s="219"/>
      <c r="I160" s="23" t="s">
        <v>8</v>
      </c>
      <c r="J160" s="158">
        <v>1000</v>
      </c>
      <c r="K160" s="126"/>
      <c r="L160" s="189" t="s">
        <v>9</v>
      </c>
      <c r="M160" s="186"/>
      <c r="N160" s="220" t="e">
        <f>B160/F160*1000</f>
        <v>#DIV/0!</v>
      </c>
      <c r="O160" s="220"/>
      <c r="P160" s="220"/>
      <c r="Q160" s="13"/>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8"/>
      <c r="BM160" s="118"/>
      <c r="BN160" s="118"/>
      <c r="BO160" s="118"/>
      <c r="BP160" s="118"/>
      <c r="BQ160" s="118"/>
      <c r="BR160" s="118"/>
    </row>
    <row r="161" spans="1:70" ht="15" customHeight="1" x14ac:dyDescent="0.25">
      <c r="A161" s="11"/>
      <c r="B161" s="217" t="s">
        <v>206</v>
      </c>
      <c r="C161" s="217"/>
      <c r="D161" s="217"/>
      <c r="E161" s="126"/>
      <c r="F161" s="171" t="s">
        <v>203</v>
      </c>
      <c r="G161" s="171"/>
      <c r="H161" s="171"/>
      <c r="I161" s="134"/>
      <c r="J161" s="126"/>
      <c r="K161" s="126"/>
      <c r="L161" s="126"/>
      <c r="M161" s="126"/>
      <c r="N161" s="221" t="s">
        <v>170</v>
      </c>
      <c r="O161" s="221"/>
      <c r="P161" s="221"/>
      <c r="Q161" s="13"/>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c r="BI161" s="118"/>
      <c r="BJ161" s="118"/>
      <c r="BK161" s="118"/>
      <c r="BL161" s="118"/>
      <c r="BM161" s="118"/>
      <c r="BN161" s="118"/>
      <c r="BO161" s="118"/>
      <c r="BP161" s="118"/>
      <c r="BQ161" s="118"/>
      <c r="BR161" s="118"/>
    </row>
    <row r="162" spans="1:70" ht="7.5" customHeight="1" x14ac:dyDescent="0.25">
      <c r="A162" s="11"/>
      <c r="B162" s="12"/>
      <c r="C162" s="12"/>
      <c r="D162" s="12"/>
      <c r="E162" s="126"/>
      <c r="F162" s="126"/>
      <c r="G162" s="126"/>
      <c r="H162" s="126"/>
      <c r="I162" s="126"/>
      <c r="J162" s="126"/>
      <c r="K162" s="126"/>
      <c r="L162" s="126"/>
      <c r="M162" s="126"/>
      <c r="N162" s="40"/>
      <c r="O162" s="40"/>
      <c r="P162" s="40"/>
      <c r="Q162" s="13"/>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c r="BI162" s="118"/>
      <c r="BJ162" s="118"/>
      <c r="BK162" s="118"/>
      <c r="BL162" s="118"/>
      <c r="BM162" s="118"/>
      <c r="BN162" s="118"/>
      <c r="BO162" s="118"/>
      <c r="BP162" s="118"/>
      <c r="BQ162" s="118"/>
      <c r="BR162" s="118"/>
    </row>
    <row r="163" spans="1:70" ht="15" customHeight="1" x14ac:dyDescent="0.25">
      <c r="A163" s="11" t="s">
        <v>173</v>
      </c>
      <c r="B163" s="223" t="e">
        <f>N160</f>
        <v>#DIV/0!</v>
      </c>
      <c r="C163" s="219"/>
      <c r="D163" s="219"/>
      <c r="E163" s="23" t="s">
        <v>8</v>
      </c>
      <c r="F163" s="218">
        <f>B43-B150</f>
        <v>0</v>
      </c>
      <c r="G163" s="219"/>
      <c r="H163" s="219"/>
      <c r="I163" s="128" t="s">
        <v>14</v>
      </c>
      <c r="J163" s="159">
        <v>1000</v>
      </c>
      <c r="K163" s="126"/>
      <c r="L163" s="189" t="s">
        <v>9</v>
      </c>
      <c r="M163" s="186"/>
      <c r="N163" s="228" t="e">
        <f>B163*F163/1000</f>
        <v>#DIV/0!</v>
      </c>
      <c r="O163" s="228"/>
      <c r="P163" s="228"/>
      <c r="Q163" s="13"/>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row>
    <row r="164" spans="1:70" ht="38.25" customHeight="1" x14ac:dyDescent="0.25">
      <c r="A164" s="11"/>
      <c r="B164" s="250" t="s">
        <v>213</v>
      </c>
      <c r="C164" s="250"/>
      <c r="D164" s="250"/>
      <c r="E164" s="126"/>
      <c r="F164" s="188" t="s">
        <v>204</v>
      </c>
      <c r="G164" s="188"/>
      <c r="H164" s="188"/>
      <c r="I164" s="126"/>
      <c r="J164" s="126"/>
      <c r="K164" s="126"/>
      <c r="L164" s="126"/>
      <c r="M164" s="126"/>
      <c r="N164" s="229" t="s">
        <v>205</v>
      </c>
      <c r="O164" s="229"/>
      <c r="P164" s="229"/>
      <c r="Q164" s="13"/>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8"/>
      <c r="BM164" s="118"/>
      <c r="BN164" s="118"/>
      <c r="BO164" s="118"/>
      <c r="BP164" s="118"/>
      <c r="BQ164" s="118"/>
      <c r="BR164" s="118"/>
    </row>
    <row r="165" spans="1:70" ht="18.75" customHeight="1" x14ac:dyDescent="0.25">
      <c r="A165" s="89" t="s">
        <v>177</v>
      </c>
      <c r="B165" s="231">
        <f>B160</f>
        <v>0</v>
      </c>
      <c r="C165" s="231"/>
      <c r="D165" s="231"/>
      <c r="E165" s="119" t="s">
        <v>21</v>
      </c>
      <c r="F165" s="232" t="e">
        <f>N163</f>
        <v>#DIV/0!</v>
      </c>
      <c r="G165" s="232"/>
      <c r="H165" s="232"/>
      <c r="I165" s="177"/>
      <c r="J165" s="126"/>
      <c r="K165" s="126"/>
      <c r="L165" s="189" t="s">
        <v>9</v>
      </c>
      <c r="M165" s="186"/>
      <c r="N165" s="190" t="e">
        <f>B165-F165</f>
        <v>#DIV/0!</v>
      </c>
      <c r="O165" s="190"/>
      <c r="P165" s="190"/>
      <c r="Q165" s="13"/>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8"/>
      <c r="BM165" s="118"/>
      <c r="BN165" s="118"/>
      <c r="BO165" s="118"/>
      <c r="BP165" s="118"/>
      <c r="BQ165" s="118"/>
      <c r="BR165" s="118"/>
    </row>
    <row r="166" spans="1:70" ht="25.5" customHeight="1" x14ac:dyDescent="0.25">
      <c r="A166" s="24"/>
      <c r="B166" s="224" t="s">
        <v>206</v>
      </c>
      <c r="C166" s="224"/>
      <c r="D166" s="224"/>
      <c r="E166" s="62"/>
      <c r="F166" s="238" t="s">
        <v>214</v>
      </c>
      <c r="G166" s="238"/>
      <c r="H166" s="238"/>
      <c r="I166" s="238"/>
      <c r="J166" s="62"/>
      <c r="K166" s="62"/>
      <c r="L166" s="62"/>
      <c r="M166" s="62"/>
      <c r="N166" s="191" t="s">
        <v>186</v>
      </c>
      <c r="O166" s="191"/>
      <c r="P166" s="191"/>
      <c r="Q166" s="26"/>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8"/>
      <c r="BM166" s="118"/>
      <c r="BN166" s="118"/>
      <c r="BO166" s="118"/>
      <c r="BP166" s="118"/>
      <c r="BQ166" s="118"/>
      <c r="BR166" s="118"/>
    </row>
    <row r="167" spans="1:70" ht="7.5" customHeight="1" x14ac:dyDescent="0.25">
      <c r="A167" s="12"/>
      <c r="B167" s="126"/>
      <c r="C167" s="126"/>
      <c r="D167" s="126"/>
      <c r="E167" s="126"/>
      <c r="F167" s="126"/>
      <c r="G167" s="126"/>
      <c r="H167" s="126"/>
      <c r="I167" s="126"/>
      <c r="J167" s="126"/>
      <c r="K167" s="126"/>
      <c r="L167" s="126"/>
      <c r="M167" s="126"/>
      <c r="N167" s="169"/>
      <c r="O167" s="169"/>
      <c r="P167" s="169"/>
      <c r="Q167" s="12"/>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8"/>
      <c r="BM167" s="118"/>
      <c r="BN167" s="118"/>
      <c r="BO167" s="118"/>
      <c r="BP167" s="118"/>
      <c r="BQ167" s="118"/>
      <c r="BR167" s="118"/>
    </row>
    <row r="168" spans="1:70" ht="5.25" customHeight="1" x14ac:dyDescent="0.25">
      <c r="A168" s="132"/>
      <c r="B168" s="132"/>
      <c r="C168" s="132"/>
      <c r="D168" s="132"/>
      <c r="E168" s="132"/>
      <c r="F168" s="132"/>
      <c r="G168" s="132"/>
      <c r="H168" s="132"/>
      <c r="I168" s="132"/>
      <c r="J168" s="132"/>
      <c r="K168" s="132"/>
      <c r="L168" s="132"/>
      <c r="M168" s="132"/>
      <c r="N168" s="230"/>
      <c r="O168" s="230"/>
      <c r="P168" s="230"/>
      <c r="Q168" s="132"/>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8"/>
      <c r="BM168" s="118"/>
      <c r="BN168" s="118"/>
      <c r="BO168" s="118"/>
      <c r="BP168" s="118"/>
      <c r="BQ168" s="118"/>
      <c r="BR168" s="118"/>
    </row>
    <row r="169" spans="1:70" ht="13.8" x14ac:dyDescent="0.25">
      <c r="A169" s="30" t="s">
        <v>178</v>
      </c>
      <c r="B169" s="233" t="s">
        <v>174</v>
      </c>
      <c r="C169" s="233"/>
      <c r="D169" s="233"/>
      <c r="E169" s="233"/>
      <c r="F169" s="233"/>
      <c r="G169" s="233"/>
      <c r="H169" s="233"/>
      <c r="I169" s="233"/>
      <c r="J169" s="233"/>
      <c r="K169" s="233"/>
      <c r="L169" s="233"/>
      <c r="M169" s="233"/>
      <c r="N169" s="234"/>
      <c r="O169" s="234"/>
      <c r="P169" s="234"/>
      <c r="Q169" s="31"/>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8"/>
      <c r="BM169" s="118"/>
      <c r="BN169" s="118"/>
      <c r="BO169" s="118"/>
      <c r="BP169" s="118"/>
      <c r="BQ169" s="118"/>
      <c r="BR169" s="118"/>
    </row>
    <row r="170" spans="1:70" ht="4.5" customHeight="1" x14ac:dyDescent="0.25">
      <c r="A170" s="11"/>
      <c r="B170" s="127"/>
      <c r="C170" s="127"/>
      <c r="D170" s="127"/>
      <c r="E170" s="127"/>
      <c r="F170" s="127"/>
      <c r="G170" s="127"/>
      <c r="H170" s="127"/>
      <c r="I170" s="127"/>
      <c r="J170" s="127"/>
      <c r="K170" s="127"/>
      <c r="L170" s="127"/>
      <c r="M170" s="127"/>
      <c r="N170" s="12"/>
      <c r="O170" s="12"/>
      <c r="P170" s="12"/>
      <c r="Q170" s="13"/>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row>
    <row r="171" spans="1:70" ht="13.8" x14ac:dyDescent="0.25">
      <c r="A171" s="11"/>
      <c r="B171" s="235">
        <f>N154</f>
        <v>0</v>
      </c>
      <c r="C171" s="235"/>
      <c r="D171" s="235"/>
      <c r="E171" s="119" t="s">
        <v>43</v>
      </c>
      <c r="F171" s="236" t="e">
        <f>N165</f>
        <v>#DIV/0!</v>
      </c>
      <c r="G171" s="237"/>
      <c r="H171" s="237"/>
      <c r="I171" s="119"/>
      <c r="J171" s="17"/>
      <c r="K171" s="17"/>
      <c r="L171" s="201" t="s">
        <v>9</v>
      </c>
      <c r="M171" s="255"/>
      <c r="N171" s="239" t="e">
        <f>(B171+F171)</f>
        <v>#DIV/0!</v>
      </c>
      <c r="O171" s="239"/>
      <c r="P171" s="239"/>
      <c r="Q171" s="13"/>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c r="AW171" s="118"/>
      <c r="AX171" s="118"/>
      <c r="AY171" s="118"/>
      <c r="AZ171" s="118"/>
      <c r="BA171" s="118"/>
      <c r="BB171" s="118"/>
      <c r="BC171" s="118"/>
      <c r="BD171" s="118"/>
      <c r="BE171" s="118"/>
      <c r="BF171" s="118"/>
      <c r="BG171" s="118"/>
      <c r="BH171" s="118"/>
      <c r="BI171" s="118"/>
      <c r="BJ171" s="118"/>
      <c r="BK171" s="118"/>
      <c r="BL171" s="118"/>
      <c r="BM171" s="118"/>
      <c r="BN171" s="118"/>
      <c r="BO171" s="118"/>
      <c r="BP171" s="118"/>
      <c r="BQ171" s="118"/>
      <c r="BR171" s="118"/>
    </row>
    <row r="172" spans="1:70" x14ac:dyDescent="0.25">
      <c r="A172" s="35"/>
      <c r="B172" s="224" t="s">
        <v>175</v>
      </c>
      <c r="C172" s="224"/>
      <c r="D172" s="224"/>
      <c r="E172" s="36"/>
      <c r="F172" s="225" t="s">
        <v>188</v>
      </c>
      <c r="G172" s="226"/>
      <c r="H172" s="226"/>
      <c r="I172" s="36"/>
      <c r="J172" s="36"/>
      <c r="K172" s="36"/>
      <c r="L172" s="36"/>
      <c r="M172" s="36"/>
      <c r="N172" s="227" t="s">
        <v>176</v>
      </c>
      <c r="O172" s="224"/>
      <c r="P172" s="224"/>
      <c r="Q172" s="37"/>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row>
    <row r="173" spans="1:70" ht="6" customHeight="1" x14ac:dyDescent="0.25">
      <c r="A173" s="12"/>
      <c r="B173" s="296"/>
      <c r="C173" s="296"/>
      <c r="D173" s="296"/>
      <c r="E173" s="296"/>
      <c r="F173" s="296"/>
      <c r="G173" s="296"/>
      <c r="H173" s="296"/>
      <c r="I173" s="296"/>
      <c r="J173" s="296"/>
      <c r="K173" s="296"/>
      <c r="L173" s="296"/>
      <c r="M173" s="296"/>
      <c r="N173" s="126"/>
      <c r="O173" s="126"/>
      <c r="P173" s="126"/>
      <c r="Q173" s="12"/>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row>
    <row r="174" spans="1:70" ht="6.75" customHeight="1" x14ac:dyDescent="0.25">
      <c r="A174" s="12"/>
      <c r="B174" s="12"/>
      <c r="C174" s="12"/>
      <c r="D174" s="12"/>
      <c r="E174" s="12"/>
      <c r="F174" s="12"/>
      <c r="G174" s="12"/>
      <c r="H174" s="12"/>
      <c r="I174" s="12"/>
      <c r="J174" s="34"/>
      <c r="K174" s="12"/>
      <c r="L174" s="12"/>
      <c r="M174" s="12"/>
      <c r="N174" s="12"/>
      <c r="O174" s="12"/>
      <c r="P174" s="12"/>
      <c r="Q174" s="12"/>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118"/>
      <c r="BI174" s="118"/>
      <c r="BJ174" s="118"/>
      <c r="BK174" s="118"/>
      <c r="BL174" s="118"/>
      <c r="BM174" s="118"/>
      <c r="BN174" s="118"/>
      <c r="BO174" s="118"/>
      <c r="BP174" s="118"/>
      <c r="BQ174" s="118"/>
      <c r="BR174" s="118"/>
    </row>
    <row r="175" spans="1:70" ht="13.8" x14ac:dyDescent="0.25">
      <c r="A175" s="30" t="s">
        <v>179</v>
      </c>
      <c r="B175" s="233" t="s">
        <v>101</v>
      </c>
      <c r="C175" s="282"/>
      <c r="D175" s="282"/>
      <c r="E175" s="282"/>
      <c r="F175" s="282"/>
      <c r="G175" s="282"/>
      <c r="H175" s="282"/>
      <c r="I175" s="282"/>
      <c r="J175" s="282"/>
      <c r="K175" s="282"/>
      <c r="L175" s="282"/>
      <c r="M175" s="282"/>
      <c r="N175" s="282"/>
      <c r="O175" s="39"/>
      <c r="P175" s="39"/>
      <c r="Q175" s="31"/>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c r="BH175" s="118"/>
      <c r="BI175" s="118"/>
      <c r="BJ175" s="118"/>
      <c r="BK175" s="118"/>
      <c r="BL175" s="118"/>
      <c r="BM175" s="118"/>
      <c r="BN175" s="118"/>
      <c r="BO175" s="118"/>
      <c r="BP175" s="118"/>
      <c r="BQ175" s="118"/>
      <c r="BR175" s="118"/>
    </row>
    <row r="176" spans="1:70" ht="6.9" customHeight="1" x14ac:dyDescent="0.25">
      <c r="A176" s="11"/>
      <c r="B176" s="127"/>
      <c r="C176" s="127"/>
      <c r="D176" s="127"/>
      <c r="E176" s="127"/>
      <c r="F176" s="127"/>
      <c r="G176" s="127"/>
      <c r="H176" s="127"/>
      <c r="I176" s="127"/>
      <c r="J176" s="127"/>
      <c r="K176" s="127"/>
      <c r="L176" s="127"/>
      <c r="M176" s="127"/>
      <c r="N176" s="12"/>
      <c r="O176" s="12"/>
      <c r="P176" s="12"/>
      <c r="Q176" s="13"/>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c r="AT176" s="118"/>
      <c r="AU176" s="118"/>
      <c r="AV176" s="118"/>
      <c r="AW176" s="118"/>
      <c r="AX176" s="118"/>
      <c r="AY176" s="118"/>
      <c r="AZ176" s="118"/>
      <c r="BA176" s="118"/>
      <c r="BB176" s="118"/>
      <c r="BC176" s="118"/>
      <c r="BD176" s="118"/>
      <c r="BE176" s="118"/>
      <c r="BF176" s="118"/>
      <c r="BG176" s="118"/>
      <c r="BH176" s="118"/>
      <c r="BI176" s="118"/>
      <c r="BJ176" s="118"/>
      <c r="BK176" s="118"/>
      <c r="BL176" s="118"/>
      <c r="BM176" s="118"/>
      <c r="BN176" s="118"/>
      <c r="BO176" s="118"/>
      <c r="BP176" s="118"/>
      <c r="BQ176" s="118"/>
      <c r="BR176" s="118"/>
    </row>
    <row r="177" spans="1:70" ht="13.8" x14ac:dyDescent="0.25">
      <c r="A177" s="18"/>
      <c r="B177" s="235" t="e">
        <f>N171</f>
        <v>#DIV/0!</v>
      </c>
      <c r="C177" s="235"/>
      <c r="D177" s="235"/>
      <c r="E177" s="119" t="str">
        <f>E107</f>
        <v>―</v>
      </c>
      <c r="F177" s="303"/>
      <c r="G177" s="303"/>
      <c r="H177" s="303"/>
      <c r="I177" s="119"/>
      <c r="J177" s="17"/>
      <c r="K177" s="17"/>
      <c r="L177" s="201" t="s">
        <v>9</v>
      </c>
      <c r="M177" s="201"/>
      <c r="N177" s="239" t="e">
        <f>(B177-F177)</f>
        <v>#DIV/0!</v>
      </c>
      <c r="O177" s="239"/>
      <c r="P177" s="239"/>
      <c r="Q177" s="63"/>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c r="BH177" s="118"/>
      <c r="BI177" s="118"/>
      <c r="BJ177" s="118"/>
      <c r="BK177" s="118"/>
      <c r="BL177" s="118"/>
      <c r="BM177" s="118"/>
      <c r="BN177" s="118"/>
      <c r="BO177" s="118"/>
      <c r="BP177" s="118"/>
      <c r="BQ177" s="118"/>
      <c r="BR177" s="118"/>
    </row>
    <row r="178" spans="1:70" ht="13.8" x14ac:dyDescent="0.25">
      <c r="A178" s="24"/>
      <c r="B178" s="240" t="s">
        <v>189</v>
      </c>
      <c r="C178" s="240"/>
      <c r="D178" s="240"/>
      <c r="E178" s="36"/>
      <c r="F178" s="240" t="s">
        <v>104</v>
      </c>
      <c r="G178" s="240"/>
      <c r="H178" s="240"/>
      <c r="I178" s="36"/>
      <c r="J178" s="36"/>
      <c r="K178" s="36"/>
      <c r="L178" s="36"/>
      <c r="M178" s="36"/>
      <c r="N178" s="240" t="s">
        <v>99</v>
      </c>
      <c r="O178" s="240"/>
      <c r="P178" s="240"/>
      <c r="Q178" s="37"/>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118"/>
      <c r="AY178" s="118"/>
      <c r="AZ178" s="118"/>
      <c r="BA178" s="118"/>
      <c r="BB178" s="118"/>
      <c r="BC178" s="118"/>
      <c r="BD178" s="118"/>
      <c r="BE178" s="118"/>
      <c r="BF178" s="118"/>
      <c r="BG178" s="118"/>
      <c r="BH178" s="118"/>
      <c r="BI178" s="118"/>
      <c r="BJ178" s="118"/>
      <c r="BK178" s="118"/>
      <c r="BL178" s="118"/>
      <c r="BM178" s="118"/>
      <c r="BN178" s="118"/>
      <c r="BO178" s="118"/>
      <c r="BP178" s="118"/>
      <c r="BQ178" s="118"/>
      <c r="BR178" s="118"/>
    </row>
    <row r="179" spans="1:70" ht="12" customHeight="1" x14ac:dyDescent="0.25">
      <c r="A179" s="12"/>
      <c r="B179" s="126"/>
      <c r="C179" s="126"/>
      <c r="D179" s="126"/>
      <c r="E179" s="126"/>
      <c r="F179" s="126"/>
      <c r="G179" s="126"/>
      <c r="H179" s="126"/>
      <c r="I179" s="126"/>
      <c r="J179" s="126"/>
      <c r="K179" s="126"/>
      <c r="L179" s="126"/>
      <c r="M179" s="126"/>
      <c r="N179" s="12"/>
      <c r="O179" s="12"/>
      <c r="P179" s="12"/>
      <c r="Q179" s="12"/>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c r="BI179" s="118"/>
      <c r="BJ179" s="118"/>
      <c r="BK179" s="118"/>
      <c r="BL179" s="118"/>
      <c r="BM179" s="118"/>
      <c r="BN179" s="118"/>
      <c r="BO179" s="118"/>
      <c r="BP179" s="118"/>
      <c r="BQ179" s="118"/>
      <c r="BR179" s="118"/>
    </row>
    <row r="180" spans="1:70" ht="13.8" hidden="1" x14ac:dyDescent="0.25">
      <c r="A180" s="12"/>
      <c r="B180" s="242"/>
      <c r="C180" s="242"/>
      <c r="D180" s="242"/>
      <c r="E180" s="242"/>
      <c r="F180" s="242"/>
      <c r="G180" s="242"/>
      <c r="H180" s="242"/>
      <c r="I180" s="242"/>
      <c r="J180" s="242"/>
      <c r="K180" s="242"/>
      <c r="L180" s="242"/>
      <c r="M180" s="242"/>
      <c r="N180" s="12"/>
      <c r="O180" s="12"/>
      <c r="P180" s="12"/>
      <c r="Q180" s="12"/>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c r="AT180" s="118"/>
      <c r="AU180" s="118"/>
      <c r="AV180" s="118"/>
      <c r="AW180" s="118"/>
      <c r="AX180" s="118"/>
      <c r="AY180" s="118"/>
      <c r="AZ180" s="118"/>
      <c r="BA180" s="118"/>
      <c r="BB180" s="118"/>
      <c r="BC180" s="118"/>
      <c r="BD180" s="118"/>
      <c r="BE180" s="118"/>
      <c r="BF180" s="118"/>
      <c r="BG180" s="118"/>
      <c r="BH180" s="118"/>
      <c r="BI180" s="118"/>
      <c r="BJ180" s="118"/>
      <c r="BK180" s="118"/>
      <c r="BL180" s="118"/>
      <c r="BM180" s="118"/>
      <c r="BN180" s="118"/>
      <c r="BO180" s="118"/>
      <c r="BP180" s="118"/>
      <c r="BQ180" s="118"/>
      <c r="BR180" s="118"/>
    </row>
    <row r="181" spans="1:70" ht="7.5" customHeight="1" x14ac:dyDescent="0.25">
      <c r="A181" s="76"/>
      <c r="B181" s="39"/>
      <c r="C181" s="38"/>
      <c r="D181" s="38"/>
      <c r="E181" s="38"/>
      <c r="F181" s="38"/>
      <c r="G181" s="38"/>
      <c r="H181" s="38"/>
      <c r="I181" s="38"/>
      <c r="J181" s="38"/>
      <c r="K181" s="38"/>
      <c r="L181" s="38"/>
      <c r="M181" s="38"/>
      <c r="N181" s="39"/>
      <c r="O181" s="39"/>
      <c r="P181" s="39"/>
      <c r="Q181" s="31"/>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c r="AT181" s="118"/>
      <c r="AU181" s="118"/>
      <c r="AV181" s="118"/>
      <c r="AW181" s="118"/>
      <c r="AX181" s="118"/>
      <c r="AY181" s="118"/>
      <c r="AZ181" s="118"/>
      <c r="BA181" s="118"/>
      <c r="BB181" s="118"/>
      <c r="BC181" s="118"/>
      <c r="BD181" s="118"/>
      <c r="BE181" s="118"/>
      <c r="BF181" s="118"/>
      <c r="BG181" s="118"/>
      <c r="BH181" s="118"/>
      <c r="BI181" s="118"/>
      <c r="BJ181" s="118"/>
      <c r="BK181" s="118"/>
      <c r="BL181" s="118"/>
      <c r="BM181" s="118"/>
      <c r="BN181" s="118"/>
      <c r="BO181" s="118"/>
      <c r="BP181" s="118"/>
      <c r="BQ181" s="118"/>
      <c r="BR181" s="118"/>
    </row>
    <row r="182" spans="1:70" ht="13.8" x14ac:dyDescent="0.25">
      <c r="A182" s="11" t="s">
        <v>180</v>
      </c>
      <c r="B182" s="301" t="s">
        <v>187</v>
      </c>
      <c r="C182" s="297"/>
      <c r="D182" s="297"/>
      <c r="E182" s="297"/>
      <c r="F182" s="297"/>
      <c r="G182" s="297"/>
      <c r="H182" s="297"/>
      <c r="I182" s="297"/>
      <c r="J182" s="297"/>
      <c r="K182" s="146"/>
      <c r="L182" s="201" t="s">
        <v>9</v>
      </c>
      <c r="M182" s="255"/>
      <c r="N182" s="239">
        <f>N150</f>
        <v>0</v>
      </c>
      <c r="O182" s="239"/>
      <c r="P182" s="239"/>
      <c r="Q182" s="13"/>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118"/>
      <c r="BC182" s="118"/>
      <c r="BD182" s="118"/>
      <c r="BE182" s="118"/>
      <c r="BF182" s="118"/>
      <c r="BG182" s="118"/>
      <c r="BH182" s="118"/>
      <c r="BI182" s="118"/>
      <c r="BJ182" s="118"/>
      <c r="BK182" s="118"/>
      <c r="BL182" s="118"/>
      <c r="BM182" s="118"/>
      <c r="BN182" s="118"/>
      <c r="BO182" s="118"/>
      <c r="BP182" s="118"/>
      <c r="BQ182" s="118"/>
      <c r="BR182" s="118"/>
    </row>
    <row r="183" spans="1:70" ht="5.4" customHeight="1" x14ac:dyDescent="0.25">
      <c r="A183" s="64"/>
      <c r="B183" s="25"/>
      <c r="C183" s="25"/>
      <c r="D183" s="25"/>
      <c r="E183" s="25"/>
      <c r="F183" s="25"/>
      <c r="G183" s="25"/>
      <c r="H183" s="25"/>
      <c r="I183" s="25"/>
      <c r="J183" s="25"/>
      <c r="K183" s="25"/>
      <c r="L183" s="25"/>
      <c r="M183" s="25"/>
      <c r="N183" s="25"/>
      <c r="O183" s="25"/>
      <c r="P183" s="25"/>
      <c r="Q183" s="26"/>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row>
    <row r="184" spans="1:70" ht="13.8" x14ac:dyDescent="0.25">
      <c r="A184" s="127"/>
      <c r="B184" s="12"/>
      <c r="C184" s="12"/>
      <c r="D184" s="12"/>
      <c r="E184" s="126"/>
      <c r="F184" s="126"/>
      <c r="G184" s="126"/>
      <c r="H184" s="126"/>
      <c r="I184" s="126"/>
      <c r="J184" s="126"/>
      <c r="K184" s="126"/>
      <c r="L184" s="126"/>
      <c r="M184" s="126"/>
      <c r="N184" s="40"/>
      <c r="O184" s="40"/>
      <c r="P184" s="40"/>
      <c r="Q184" s="12"/>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row>
    <row r="185" spans="1:70" ht="13.8" x14ac:dyDescent="0.25">
      <c r="A185" s="88" t="s">
        <v>190</v>
      </c>
      <c r="B185" s="233" t="s">
        <v>193</v>
      </c>
      <c r="C185" s="233"/>
      <c r="D185" s="233"/>
      <c r="E185" s="233"/>
      <c r="F185" s="233"/>
      <c r="G185" s="233"/>
      <c r="H185" s="233"/>
      <c r="I185" s="233"/>
      <c r="J185" s="233"/>
      <c r="K185" s="233"/>
      <c r="L185" s="233"/>
      <c r="M185" s="233"/>
      <c r="N185" s="294" t="e">
        <f>MIN(N177:P182)</f>
        <v>#DIV/0!</v>
      </c>
      <c r="O185" s="294"/>
      <c r="P185" s="295"/>
      <c r="Q185" s="65"/>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row>
    <row r="186" spans="1:70" ht="15" customHeight="1" x14ac:dyDescent="0.25">
      <c r="A186" s="131" t="s">
        <v>191</v>
      </c>
      <c r="B186" s="296" t="s">
        <v>110</v>
      </c>
      <c r="C186" s="297"/>
      <c r="D186" s="298" t="s">
        <v>111</v>
      </c>
      <c r="E186" s="298"/>
      <c r="F186" s="75"/>
      <c r="G186" s="127"/>
      <c r="H186" s="366"/>
      <c r="I186" s="302"/>
      <c r="J186" s="302"/>
      <c r="K186" s="302"/>
      <c r="L186" s="302"/>
      <c r="M186" s="302"/>
      <c r="N186" s="8"/>
      <c r="O186" s="8"/>
      <c r="P186" s="8"/>
      <c r="Q186" s="22"/>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row>
    <row r="187" spans="1:70" ht="47.25" customHeight="1" x14ac:dyDescent="0.25">
      <c r="A187" s="131"/>
      <c r="B187" s="331" t="s">
        <v>139</v>
      </c>
      <c r="C187" s="331"/>
      <c r="D187" s="331"/>
      <c r="E187" s="331"/>
      <c r="F187" s="331"/>
      <c r="G187" s="331"/>
      <c r="H187" s="331"/>
      <c r="I187" s="331"/>
      <c r="J187" s="331"/>
      <c r="K187" s="331"/>
      <c r="L187" s="331"/>
      <c r="M187" s="331"/>
      <c r="N187" s="8"/>
      <c r="O187" s="8"/>
      <c r="P187" s="8"/>
      <c r="Q187" s="22"/>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118"/>
      <c r="BN187" s="118"/>
      <c r="BO187" s="118"/>
      <c r="BP187" s="118"/>
      <c r="BQ187" s="118"/>
      <c r="BR187" s="118"/>
    </row>
    <row r="188" spans="1:70" ht="13.8" x14ac:dyDescent="0.25">
      <c r="A188" s="131"/>
      <c r="B188" s="289" t="s">
        <v>140</v>
      </c>
      <c r="C188" s="186"/>
      <c r="D188" s="186"/>
      <c r="E188" s="186"/>
      <c r="F188" s="186"/>
      <c r="G188" s="186"/>
      <c r="H188" s="186"/>
      <c r="I188" s="186"/>
      <c r="J188" s="186"/>
      <c r="K188" s="127"/>
      <c r="L188" s="127"/>
      <c r="M188" s="127"/>
      <c r="N188" s="299"/>
      <c r="O188" s="299"/>
      <c r="P188" s="300"/>
      <c r="Q188" s="22"/>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118"/>
      <c r="BN188" s="118"/>
      <c r="BO188" s="118"/>
      <c r="BP188" s="118"/>
      <c r="BQ188" s="118"/>
      <c r="BR188" s="118"/>
    </row>
    <row r="189" spans="1:70" ht="13.8" x14ac:dyDescent="0.25">
      <c r="A189" s="11"/>
      <c r="B189" s="289" t="s">
        <v>141</v>
      </c>
      <c r="C189" s="186"/>
      <c r="D189" s="186"/>
      <c r="E189" s="186"/>
      <c r="F189" s="186"/>
      <c r="G189" s="186"/>
      <c r="H189" s="186"/>
      <c r="I189" s="186"/>
      <c r="J189" s="186"/>
      <c r="K189" s="127"/>
      <c r="L189" s="201"/>
      <c r="M189" s="255"/>
      <c r="N189" s="290"/>
      <c r="O189" s="290"/>
      <c r="P189" s="291"/>
      <c r="Q189" s="22"/>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c r="BH189" s="118"/>
      <c r="BI189" s="118"/>
      <c r="BJ189" s="118"/>
      <c r="BK189" s="118"/>
      <c r="BL189" s="118"/>
      <c r="BM189" s="118"/>
      <c r="BN189" s="118"/>
      <c r="BO189" s="118"/>
      <c r="BP189" s="118"/>
      <c r="BQ189" s="118"/>
      <c r="BR189" s="118"/>
    </row>
    <row r="190" spans="1:70" ht="13.8" x14ac:dyDescent="0.25">
      <c r="A190" s="89" t="s">
        <v>192</v>
      </c>
      <c r="B190" s="266" t="s">
        <v>194</v>
      </c>
      <c r="C190" s="292"/>
      <c r="D190" s="292"/>
      <c r="E190" s="292"/>
      <c r="F190" s="292"/>
      <c r="G190" s="292"/>
      <c r="H190" s="292"/>
      <c r="I190" s="292"/>
      <c r="J190" s="292"/>
      <c r="K190" s="123"/>
      <c r="L190" s="123"/>
      <c r="M190" s="123"/>
      <c r="N190" s="293" t="e">
        <f>(N185-N188+N189)</f>
        <v>#DIV/0!</v>
      </c>
      <c r="O190" s="293"/>
      <c r="P190" s="293"/>
      <c r="Q190" s="22"/>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c r="BH190" s="118"/>
      <c r="BI190" s="118"/>
      <c r="BJ190" s="118"/>
      <c r="BK190" s="118"/>
      <c r="BL190" s="118"/>
      <c r="BM190" s="118"/>
      <c r="BN190" s="118"/>
      <c r="BO190" s="118"/>
      <c r="BP190" s="118"/>
      <c r="BQ190" s="118"/>
      <c r="BR190" s="118"/>
    </row>
    <row r="191" spans="1:70" ht="6.6" customHeight="1" x14ac:dyDescent="0.25">
      <c r="A191" s="35"/>
      <c r="B191" s="25"/>
      <c r="C191" s="25"/>
      <c r="D191" s="25"/>
      <c r="E191" s="62"/>
      <c r="F191" s="62"/>
      <c r="G191" s="62"/>
      <c r="H191" s="62"/>
      <c r="I191" s="62"/>
      <c r="J191" s="62"/>
      <c r="K191" s="62"/>
      <c r="L191" s="62"/>
      <c r="M191" s="62"/>
      <c r="N191" s="77"/>
      <c r="O191" s="77"/>
      <c r="P191" s="77"/>
      <c r="Q191" s="26"/>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118"/>
      <c r="BO191" s="118"/>
      <c r="BP191" s="118"/>
      <c r="BQ191" s="118"/>
      <c r="BR191" s="118"/>
    </row>
    <row r="192" spans="1:70" x14ac:dyDescent="0.25">
      <c r="A192" s="98"/>
      <c r="B192" s="98"/>
      <c r="C192" s="98"/>
      <c r="D192" s="98"/>
      <c r="E192" s="98"/>
      <c r="F192" s="98"/>
      <c r="G192" s="98"/>
      <c r="H192" s="98"/>
      <c r="I192" s="98"/>
      <c r="J192" s="98"/>
      <c r="K192" s="98"/>
      <c r="L192" s="98"/>
      <c r="M192" s="98"/>
      <c r="N192" s="98"/>
      <c r="O192" s="98"/>
      <c r="P192" s="98"/>
      <c r="Q192" s="9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8"/>
      <c r="BI192" s="118"/>
      <c r="BJ192" s="118"/>
      <c r="BK192" s="118"/>
      <c r="BL192" s="118"/>
      <c r="BM192" s="118"/>
      <c r="BN192" s="118"/>
      <c r="BO192" s="118"/>
      <c r="BP192" s="118"/>
      <c r="BQ192" s="118"/>
      <c r="BR192" s="118"/>
    </row>
    <row r="193" spans="1:70" ht="17.399999999999999" customHeight="1" x14ac:dyDescent="0.3">
      <c r="A193" s="376" t="s">
        <v>142</v>
      </c>
      <c r="B193" s="377"/>
      <c r="C193" s="377"/>
      <c r="D193" s="377"/>
      <c r="E193" s="377"/>
      <c r="F193" s="377"/>
      <c r="G193" s="377"/>
      <c r="H193" s="377"/>
      <c r="I193" s="377"/>
      <c r="J193" s="377"/>
      <c r="K193" s="377"/>
      <c r="L193" s="377"/>
      <c r="M193" s="377"/>
      <c r="N193" s="377"/>
      <c r="O193" s="377"/>
      <c r="P193" s="377"/>
      <c r="Q193" s="37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8"/>
      <c r="BI193" s="118"/>
      <c r="BJ193" s="118"/>
      <c r="BK193" s="118"/>
      <c r="BL193" s="118"/>
      <c r="BM193" s="118"/>
      <c r="BN193" s="118"/>
      <c r="BO193" s="118"/>
      <c r="BP193" s="118"/>
      <c r="BQ193" s="118"/>
      <c r="BR193" s="118"/>
    </row>
    <row r="194" spans="1:70" ht="6.9" customHeight="1" x14ac:dyDescent="0.25">
      <c r="A194" s="97"/>
      <c r="B194" s="98"/>
      <c r="C194" s="98"/>
      <c r="D194" s="98"/>
      <c r="E194" s="98"/>
      <c r="F194" s="98"/>
      <c r="G194" s="98"/>
      <c r="H194" s="98"/>
      <c r="I194" s="98"/>
      <c r="J194" s="98"/>
      <c r="K194" s="98"/>
      <c r="L194" s="98"/>
      <c r="M194" s="98"/>
      <c r="N194" s="98"/>
      <c r="O194" s="98"/>
      <c r="P194" s="98"/>
      <c r="Q194" s="149"/>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row>
    <row r="195" spans="1:70" ht="13.8" x14ac:dyDescent="0.25">
      <c r="A195" s="107" t="s">
        <v>143</v>
      </c>
      <c r="B195" s="211" t="e">
        <f>N137</f>
        <v>#DIV/0!</v>
      </c>
      <c r="C195" s="211"/>
      <c r="D195" s="211"/>
      <c r="E195" s="95" t="s">
        <v>144</v>
      </c>
      <c r="F195" s="212">
        <f>F163</f>
        <v>0</v>
      </c>
      <c r="G195" s="212"/>
      <c r="H195" s="212"/>
      <c r="I195" s="122" t="s">
        <v>14</v>
      </c>
      <c r="J195" s="117">
        <v>1000</v>
      </c>
      <c r="K195" s="96"/>
      <c r="L195" s="213" t="s">
        <v>9</v>
      </c>
      <c r="M195" s="214"/>
      <c r="N195" s="215" t="e">
        <f>B195*F195/1000</f>
        <v>#DIV/0!</v>
      </c>
      <c r="O195" s="215"/>
      <c r="P195" s="215"/>
      <c r="Q195" s="149"/>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c r="BH195" s="118"/>
      <c r="BI195" s="118"/>
      <c r="BJ195" s="118"/>
      <c r="BK195" s="118"/>
      <c r="BL195" s="118"/>
      <c r="BM195" s="118"/>
      <c r="BN195" s="118"/>
      <c r="BO195" s="118"/>
      <c r="BP195" s="118"/>
      <c r="BQ195" s="118"/>
      <c r="BR195" s="118"/>
    </row>
    <row r="196" spans="1:70" ht="35.1" customHeight="1" x14ac:dyDescent="0.25">
      <c r="A196" s="92"/>
      <c r="B196" s="188" t="s">
        <v>145</v>
      </c>
      <c r="C196" s="188"/>
      <c r="D196" s="188"/>
      <c r="E196" s="102"/>
      <c r="F196" s="188" t="s">
        <v>215</v>
      </c>
      <c r="G196" s="188"/>
      <c r="H196" s="188"/>
      <c r="I196" s="96"/>
      <c r="J196" s="96"/>
      <c r="K196" s="96"/>
      <c r="L196" s="96"/>
      <c r="M196" s="96"/>
      <c r="N196" s="188" t="s">
        <v>146</v>
      </c>
      <c r="O196" s="188"/>
      <c r="P196" s="188"/>
      <c r="Q196" s="149"/>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118"/>
      <c r="BI196" s="118"/>
      <c r="BJ196" s="118"/>
      <c r="BK196" s="118"/>
      <c r="BL196" s="118"/>
      <c r="BM196" s="118"/>
      <c r="BN196" s="118"/>
      <c r="BO196" s="118"/>
      <c r="BP196" s="118"/>
      <c r="BQ196" s="118"/>
      <c r="BR196" s="118"/>
    </row>
    <row r="197" spans="1:70" ht="4.5" customHeight="1" x14ac:dyDescent="0.25">
      <c r="A197" s="97"/>
      <c r="B197" s="98"/>
      <c r="C197" s="98"/>
      <c r="D197" s="98"/>
      <c r="E197" s="98"/>
      <c r="F197" s="98"/>
      <c r="G197" s="98"/>
      <c r="H197" s="98"/>
      <c r="I197" s="98"/>
      <c r="J197" s="98"/>
      <c r="K197" s="98"/>
      <c r="L197" s="98"/>
      <c r="M197" s="98"/>
      <c r="N197" s="98"/>
      <c r="O197" s="98"/>
      <c r="P197" s="98"/>
      <c r="Q197" s="149"/>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c r="AW197" s="118"/>
      <c r="AX197" s="118"/>
      <c r="AY197" s="118"/>
      <c r="AZ197" s="118"/>
      <c r="BA197" s="118"/>
      <c r="BB197" s="118"/>
      <c r="BC197" s="118"/>
      <c r="BD197" s="118"/>
      <c r="BE197" s="118"/>
      <c r="BF197" s="118"/>
      <c r="BG197" s="118"/>
      <c r="BH197" s="118"/>
      <c r="BI197" s="118"/>
      <c r="BJ197" s="118"/>
      <c r="BK197" s="118"/>
      <c r="BL197" s="118"/>
      <c r="BM197" s="118"/>
      <c r="BN197" s="118"/>
      <c r="BO197" s="118"/>
      <c r="BP197" s="118"/>
      <c r="BQ197" s="118"/>
      <c r="BR197" s="118"/>
    </row>
    <row r="198" spans="1:70" ht="14.4" customHeight="1" x14ac:dyDescent="0.25">
      <c r="A198" s="106" t="s">
        <v>147</v>
      </c>
      <c r="B198" s="216" t="s">
        <v>207</v>
      </c>
      <c r="C198" s="216"/>
      <c r="D198" s="216"/>
      <c r="E198" s="216"/>
      <c r="F198" s="216"/>
      <c r="G198" s="216"/>
      <c r="H198" s="216"/>
      <c r="I198" s="216"/>
      <c r="J198" s="216"/>
      <c r="K198" s="103"/>
      <c r="L198" s="103"/>
      <c r="M198" s="103"/>
      <c r="N198" s="215" t="e">
        <f>N190</f>
        <v>#DIV/0!</v>
      </c>
      <c r="O198" s="215"/>
      <c r="P198" s="215"/>
      <c r="Q198" s="149"/>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c r="AY198" s="118"/>
      <c r="AZ198" s="118"/>
      <c r="BA198" s="118"/>
      <c r="BB198" s="118"/>
      <c r="BC198" s="118"/>
      <c r="BD198" s="118"/>
      <c r="BE198" s="118"/>
      <c r="BF198" s="118"/>
      <c r="BG198" s="118"/>
      <c r="BH198" s="118"/>
      <c r="BI198" s="118"/>
      <c r="BJ198" s="118"/>
      <c r="BK198" s="118"/>
      <c r="BL198" s="118"/>
      <c r="BM198" s="118"/>
      <c r="BN198" s="118"/>
      <c r="BO198" s="118"/>
      <c r="BP198" s="118"/>
      <c r="BQ198" s="118"/>
      <c r="BR198" s="118"/>
    </row>
    <row r="199" spans="1:70" ht="3" customHeight="1" x14ac:dyDescent="0.25">
      <c r="A199" s="104"/>
      <c r="B199" s="121"/>
      <c r="C199" s="121"/>
      <c r="D199" s="121"/>
      <c r="E199" s="121"/>
      <c r="F199" s="121"/>
      <c r="G199" s="121"/>
      <c r="H199" s="121"/>
      <c r="I199" s="121"/>
      <c r="J199" s="121"/>
      <c r="K199" s="103"/>
      <c r="L199" s="103"/>
      <c r="M199" s="103"/>
      <c r="N199" s="105"/>
      <c r="O199" s="105"/>
      <c r="P199" s="105"/>
      <c r="Q199" s="149"/>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row>
    <row r="200" spans="1:70" ht="17.399999999999999" customHeight="1" x14ac:dyDescent="0.25">
      <c r="A200" s="104" t="s">
        <v>148</v>
      </c>
      <c r="B200" s="216" t="s">
        <v>149</v>
      </c>
      <c r="C200" s="216"/>
      <c r="D200" s="216"/>
      <c r="E200" s="216"/>
      <c r="F200" s="216"/>
      <c r="G200" s="216"/>
      <c r="H200" s="216"/>
      <c r="I200" s="216"/>
      <c r="J200" s="216"/>
      <c r="K200" s="102"/>
      <c r="L200" s="102"/>
      <c r="M200" s="102"/>
      <c r="N200" s="215" t="e">
        <f>N195+N198</f>
        <v>#DIV/0!</v>
      </c>
      <c r="O200" s="182"/>
      <c r="P200" s="182"/>
      <c r="Q200" s="149"/>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row>
    <row r="201" spans="1:70" ht="5.4" customHeight="1" x14ac:dyDescent="0.25">
      <c r="A201" s="104"/>
      <c r="B201" s="121"/>
      <c r="C201" s="121"/>
      <c r="D201" s="121"/>
      <c r="E201" s="121"/>
      <c r="F201" s="121"/>
      <c r="G201" s="121"/>
      <c r="H201" s="121"/>
      <c r="I201" s="121"/>
      <c r="J201" s="101"/>
      <c r="K201" s="102"/>
      <c r="L201" s="102"/>
      <c r="M201" s="102"/>
      <c r="N201" s="105"/>
      <c r="O201" s="101"/>
      <c r="P201" s="101"/>
      <c r="Q201" s="149"/>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row>
    <row r="202" spans="1:70" ht="26.1" customHeight="1" x14ac:dyDescent="0.25">
      <c r="A202" s="114" t="s">
        <v>150</v>
      </c>
      <c r="B202" s="209" t="s">
        <v>151</v>
      </c>
      <c r="C202" s="209"/>
      <c r="D202" s="209"/>
      <c r="E202" s="209"/>
      <c r="F202" s="209"/>
      <c r="G202" s="209"/>
      <c r="H202" s="209"/>
      <c r="I202" s="209"/>
      <c r="J202" s="209"/>
      <c r="K202" s="98"/>
      <c r="L202" s="98"/>
      <c r="M202" s="98"/>
      <c r="N202" s="210"/>
      <c r="O202" s="210"/>
      <c r="P202" s="210"/>
      <c r="Q202" s="149"/>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row>
    <row r="203" spans="1:70" ht="2.4" customHeight="1" x14ac:dyDescent="0.25">
      <c r="A203" s="97"/>
      <c r="B203" s="98"/>
      <c r="C203" s="98"/>
      <c r="D203" s="98"/>
      <c r="E203" s="98"/>
      <c r="F203" s="98"/>
      <c r="G203" s="98"/>
      <c r="H203" s="98"/>
      <c r="I203" s="98"/>
      <c r="J203" s="98"/>
      <c r="K203" s="98"/>
      <c r="L203" s="98"/>
      <c r="M203" s="98"/>
      <c r="N203" s="98"/>
      <c r="O203" s="98"/>
      <c r="P203" s="98"/>
      <c r="Q203" s="149"/>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row>
    <row r="204" spans="1:70" ht="3.9" customHeight="1" x14ac:dyDescent="0.25">
      <c r="A204" s="97"/>
      <c r="B204" s="204" t="s">
        <v>152</v>
      </c>
      <c r="C204" s="205"/>
      <c r="D204" s="205"/>
      <c r="E204" s="205"/>
      <c r="F204" s="205"/>
      <c r="G204" s="205"/>
      <c r="H204" s="205"/>
      <c r="I204" s="205"/>
      <c r="J204" s="205"/>
      <c r="K204" s="98"/>
      <c r="L204" s="98"/>
      <c r="M204" s="98"/>
      <c r="N204" s="98"/>
      <c r="O204" s="98"/>
      <c r="P204" s="98"/>
      <c r="Q204" s="149"/>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row>
    <row r="205" spans="1:70" ht="13.8" x14ac:dyDescent="0.25">
      <c r="A205" s="97" t="s">
        <v>153</v>
      </c>
      <c r="B205" s="205"/>
      <c r="C205" s="205"/>
      <c r="D205" s="205"/>
      <c r="E205" s="205"/>
      <c r="F205" s="205"/>
      <c r="G205" s="205"/>
      <c r="H205" s="205"/>
      <c r="I205" s="205"/>
      <c r="J205" s="205"/>
      <c r="K205" s="98"/>
      <c r="L205" s="98"/>
      <c r="M205" s="98"/>
      <c r="N205" s="206" t="e">
        <f>MIN(N200:P202)</f>
        <v>#DIV/0!</v>
      </c>
      <c r="O205" s="207"/>
      <c r="P205" s="207"/>
      <c r="Q205" s="149"/>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8"/>
      <c r="BA205" s="118"/>
      <c r="BB205" s="118"/>
      <c r="BC205" s="118"/>
      <c r="BD205" s="118"/>
      <c r="BE205" s="118"/>
      <c r="BF205" s="118"/>
      <c r="BG205" s="118"/>
      <c r="BH205" s="118"/>
      <c r="BI205" s="118"/>
      <c r="BJ205" s="118"/>
      <c r="BK205" s="118"/>
      <c r="BL205" s="118"/>
      <c r="BM205" s="118"/>
      <c r="BN205" s="118"/>
      <c r="BO205" s="118"/>
      <c r="BP205" s="118"/>
      <c r="BQ205" s="118"/>
      <c r="BR205" s="118"/>
    </row>
    <row r="206" spans="1:70" ht="6" customHeight="1" x14ac:dyDescent="0.25">
      <c r="A206" s="150"/>
      <c r="B206" s="151"/>
      <c r="C206" s="151"/>
      <c r="D206" s="151"/>
      <c r="E206" s="151"/>
      <c r="F206" s="151"/>
      <c r="G206" s="151"/>
      <c r="H206" s="151"/>
      <c r="I206" s="151"/>
      <c r="J206" s="151"/>
      <c r="K206" s="151"/>
      <c r="L206" s="151"/>
      <c r="M206" s="151"/>
      <c r="N206" s="151"/>
      <c r="O206" s="151"/>
      <c r="P206" s="151"/>
      <c r="Q206" s="152"/>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row>
    <row r="207" spans="1:70" x14ac:dyDescent="0.25">
      <c r="A207" s="98"/>
      <c r="B207" s="98"/>
      <c r="C207" s="98"/>
      <c r="D207" s="98"/>
      <c r="E207" s="98"/>
      <c r="F207" s="98"/>
      <c r="G207" s="98"/>
      <c r="H207" s="98"/>
      <c r="I207" s="98"/>
      <c r="J207" s="98"/>
      <c r="K207" s="98"/>
      <c r="L207" s="98"/>
      <c r="M207" s="98"/>
      <c r="N207" s="98"/>
      <c r="O207" s="98"/>
      <c r="P207" s="98"/>
      <c r="Q207" s="9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row>
    <row r="208" spans="1:70" ht="17.399999999999999" x14ac:dyDescent="0.3">
      <c r="A208" s="94" t="s">
        <v>184</v>
      </c>
      <c r="B208" s="99"/>
      <c r="C208" s="99"/>
      <c r="D208" s="99"/>
      <c r="E208" s="99"/>
      <c r="F208" s="99"/>
      <c r="G208" s="99"/>
      <c r="H208" s="99"/>
      <c r="I208" s="99"/>
      <c r="J208" s="154"/>
      <c r="K208" s="154"/>
      <c r="L208" s="154"/>
      <c r="M208" s="154"/>
      <c r="N208" s="154"/>
      <c r="O208" s="154"/>
      <c r="P208" s="154"/>
      <c r="Q208" s="155"/>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row>
    <row r="209" spans="1:70" ht="3.9" customHeight="1" x14ac:dyDescent="0.25">
      <c r="A209" s="97"/>
      <c r="B209" s="98"/>
      <c r="C209" s="98"/>
      <c r="D209" s="98"/>
      <c r="E209" s="98"/>
      <c r="F209" s="98"/>
      <c r="G209" s="98"/>
      <c r="H209" s="98"/>
      <c r="I209" s="98"/>
      <c r="J209" s="98"/>
      <c r="K209" s="98"/>
      <c r="L209" s="98"/>
      <c r="M209" s="98"/>
      <c r="N209" s="98"/>
      <c r="O209" s="98"/>
      <c r="P209" s="98"/>
      <c r="Q209" s="149"/>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row>
    <row r="210" spans="1:70" ht="13.8" x14ac:dyDescent="0.25">
      <c r="A210" s="97" t="s">
        <v>154</v>
      </c>
      <c r="B210" s="206" t="e">
        <f>N205</f>
        <v>#DIV/0!</v>
      </c>
      <c r="C210" s="207"/>
      <c r="D210" s="207"/>
      <c r="E210" s="119" t="s">
        <v>21</v>
      </c>
      <c r="F210" s="206" t="e">
        <f>N195</f>
        <v>#DIV/0!</v>
      </c>
      <c r="G210" s="207"/>
      <c r="H210" s="207"/>
      <c r="I210" s="122"/>
      <c r="J210" s="93"/>
      <c r="K210" s="172"/>
      <c r="L210" s="201" t="s">
        <v>9</v>
      </c>
      <c r="M210" s="208"/>
      <c r="N210" s="206" t="e">
        <f>B210-F210</f>
        <v>#DIV/0!</v>
      </c>
      <c r="O210" s="207"/>
      <c r="P210" s="207"/>
      <c r="Q210" s="149"/>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row>
    <row r="211" spans="1:70" ht="23.1" customHeight="1" x14ac:dyDescent="0.25">
      <c r="A211" s="97"/>
      <c r="B211" s="197" t="s">
        <v>155</v>
      </c>
      <c r="C211" s="197"/>
      <c r="D211" s="197"/>
      <c r="E211" s="98"/>
      <c r="F211" s="195" t="s">
        <v>156</v>
      </c>
      <c r="G211" s="195"/>
      <c r="H211" s="195"/>
      <c r="I211" s="98"/>
      <c r="J211" s="98"/>
      <c r="K211" s="98"/>
      <c r="L211" s="98"/>
      <c r="M211" s="98"/>
      <c r="N211" s="195" t="s">
        <v>157</v>
      </c>
      <c r="O211" s="195"/>
      <c r="P211" s="195"/>
      <c r="Q211" s="149"/>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row>
    <row r="212" spans="1:70" ht="3.9" customHeight="1" x14ac:dyDescent="0.25">
      <c r="A212" s="97"/>
      <c r="B212" s="98"/>
      <c r="C212" s="98"/>
      <c r="D212" s="98"/>
      <c r="E212" s="98"/>
      <c r="F212" s="98"/>
      <c r="G212" s="98"/>
      <c r="H212" s="98"/>
      <c r="I212" s="98"/>
      <c r="J212" s="98"/>
      <c r="K212" s="98"/>
      <c r="L212" s="98"/>
      <c r="M212" s="98"/>
      <c r="N212" s="98"/>
      <c r="O212" s="98"/>
      <c r="P212" s="98"/>
      <c r="Q212" s="149"/>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row>
    <row r="213" spans="1:70" ht="13.8" x14ac:dyDescent="0.25">
      <c r="A213" s="97" t="s">
        <v>158</v>
      </c>
      <c r="B213" s="198" t="e">
        <f>N210</f>
        <v>#DIV/0!</v>
      </c>
      <c r="C213" s="199"/>
      <c r="D213" s="199"/>
      <c r="E213" s="122" t="s">
        <v>14</v>
      </c>
      <c r="F213" s="200">
        <f>B150</f>
        <v>0</v>
      </c>
      <c r="G213" s="199"/>
      <c r="H213" s="199"/>
      <c r="I213" s="122" t="s">
        <v>14</v>
      </c>
      <c r="J213" s="117">
        <v>1000</v>
      </c>
      <c r="K213" s="173"/>
      <c r="L213" s="201" t="s">
        <v>9</v>
      </c>
      <c r="M213" s="202"/>
      <c r="N213" s="203" t="e">
        <f>(B213/F213*1000)</f>
        <v>#DIV/0!</v>
      </c>
      <c r="O213" s="203"/>
      <c r="P213" s="203"/>
      <c r="Q213" s="149"/>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118"/>
      <c r="AV213" s="118"/>
      <c r="AW213" s="118"/>
      <c r="AX213" s="118"/>
      <c r="AY213" s="118"/>
      <c r="AZ213" s="118"/>
      <c r="BA213" s="118"/>
      <c r="BB213" s="118"/>
      <c r="BC213" s="118"/>
      <c r="BD213" s="118"/>
      <c r="BE213" s="118"/>
      <c r="BF213" s="118"/>
      <c r="BG213" s="118"/>
      <c r="BH213" s="118"/>
      <c r="BI213" s="118"/>
      <c r="BJ213" s="118"/>
      <c r="BK213" s="118"/>
      <c r="BL213" s="118"/>
      <c r="BM213" s="118"/>
      <c r="BN213" s="118"/>
      <c r="BO213" s="118"/>
      <c r="BP213" s="118"/>
      <c r="BQ213" s="118"/>
      <c r="BR213" s="118"/>
    </row>
    <row r="214" spans="1:70" ht="26.1" customHeight="1" x14ac:dyDescent="0.25">
      <c r="A214" s="97"/>
      <c r="B214" s="195" t="s">
        <v>159</v>
      </c>
      <c r="C214" s="195"/>
      <c r="D214" s="195"/>
      <c r="E214" s="166"/>
      <c r="F214" s="195" t="s">
        <v>216</v>
      </c>
      <c r="G214" s="195"/>
      <c r="H214" s="195"/>
      <c r="I214" s="166"/>
      <c r="J214" s="166"/>
      <c r="K214" s="166"/>
      <c r="L214" s="166"/>
      <c r="M214" s="166"/>
      <c r="N214" s="196" t="s">
        <v>197</v>
      </c>
      <c r="O214" s="196"/>
      <c r="P214" s="196"/>
      <c r="Q214" s="149"/>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118"/>
      <c r="AY214" s="118"/>
      <c r="AZ214" s="118"/>
      <c r="BA214" s="118"/>
      <c r="BB214" s="118"/>
      <c r="BC214" s="118"/>
      <c r="BD214" s="118"/>
      <c r="BE214" s="118"/>
      <c r="BF214" s="118"/>
      <c r="BG214" s="118"/>
      <c r="BH214" s="118"/>
      <c r="BI214" s="118"/>
      <c r="BJ214" s="118"/>
      <c r="BK214" s="118"/>
      <c r="BL214" s="118"/>
      <c r="BM214" s="118"/>
      <c r="BN214" s="118"/>
      <c r="BO214" s="118"/>
      <c r="BP214" s="118"/>
      <c r="BQ214" s="118"/>
      <c r="BR214" s="118"/>
    </row>
    <row r="215" spans="1:70" ht="9" customHeight="1" x14ac:dyDescent="0.25">
      <c r="A215" s="97"/>
      <c r="B215" s="165"/>
      <c r="C215" s="165"/>
      <c r="D215" s="165"/>
      <c r="E215" s="166"/>
      <c r="F215" s="165"/>
      <c r="G215" s="165"/>
      <c r="H215" s="165"/>
      <c r="I215" s="166"/>
      <c r="J215" s="166"/>
      <c r="K215" s="166"/>
      <c r="L215" s="166"/>
      <c r="M215" s="166"/>
      <c r="N215" s="167"/>
      <c r="O215" s="167"/>
      <c r="P215" s="167"/>
      <c r="Q215" s="149"/>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c r="BH215" s="118"/>
      <c r="BI215" s="118"/>
      <c r="BJ215" s="118"/>
      <c r="BK215" s="118"/>
      <c r="BL215" s="118"/>
      <c r="BM215" s="118"/>
      <c r="BN215" s="118"/>
      <c r="BO215" s="118"/>
      <c r="BP215" s="118"/>
      <c r="BQ215" s="118"/>
      <c r="BR215" s="118"/>
    </row>
    <row r="216" spans="1:70" ht="30" customHeight="1" x14ac:dyDescent="0.25">
      <c r="A216" s="97"/>
      <c r="B216" s="192" t="s">
        <v>198</v>
      </c>
      <c r="C216" s="192"/>
      <c r="D216" s="192"/>
      <c r="E216" s="192"/>
      <c r="F216" s="192"/>
      <c r="G216" s="192"/>
      <c r="H216" s="192"/>
      <c r="I216" s="192"/>
      <c r="J216" s="192"/>
      <c r="K216" s="192"/>
      <c r="L216" s="192"/>
      <c r="M216" s="192"/>
      <c r="N216" s="192"/>
      <c r="O216" s="192"/>
      <c r="P216" s="192"/>
      <c r="Q216" s="149"/>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row>
    <row r="217" spans="1:70" ht="5.25" customHeight="1" x14ac:dyDescent="0.25">
      <c r="A217" s="150"/>
      <c r="B217" s="164"/>
      <c r="C217" s="164"/>
      <c r="D217" s="164"/>
      <c r="E217" s="156"/>
      <c r="F217" s="164"/>
      <c r="G217" s="164"/>
      <c r="H217" s="164"/>
      <c r="I217" s="156"/>
      <c r="J217" s="156"/>
      <c r="K217" s="156"/>
      <c r="L217" s="156"/>
      <c r="M217" s="156"/>
      <c r="N217" s="168"/>
      <c r="O217" s="168"/>
      <c r="P217" s="168"/>
      <c r="Q217" s="152"/>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row>
    <row r="218" spans="1:70" ht="18.600000000000001" customHeight="1" x14ac:dyDescent="0.25">
      <c r="A218" s="98"/>
      <c r="B218" s="98"/>
      <c r="C218" s="98"/>
      <c r="D218" s="98"/>
      <c r="E218" s="98"/>
      <c r="F218" s="98"/>
      <c r="G218" s="98"/>
      <c r="H218" s="98"/>
      <c r="I218" s="98"/>
      <c r="J218" s="98"/>
      <c r="K218" s="98"/>
      <c r="L218" s="98"/>
      <c r="M218" s="98"/>
      <c r="N218" s="98"/>
      <c r="O218" s="98"/>
      <c r="P218" s="98"/>
      <c r="Q218" s="9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row>
    <row r="219" spans="1:70" ht="77.25" customHeight="1" x14ac:dyDescent="0.3">
      <c r="A219" s="193" t="s">
        <v>199</v>
      </c>
      <c r="B219" s="194"/>
      <c r="C219" s="194"/>
      <c r="D219" s="194"/>
      <c r="E219" s="194"/>
      <c r="F219" s="194"/>
      <c r="G219" s="194"/>
      <c r="H219" s="194"/>
      <c r="I219" s="194"/>
      <c r="J219" s="194"/>
      <c r="K219" s="194"/>
      <c r="L219" s="194"/>
      <c r="M219" s="194"/>
      <c r="N219" s="194"/>
      <c r="O219" s="194"/>
      <c r="P219" s="194"/>
      <c r="Q219" s="155"/>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row>
    <row r="220" spans="1:70" ht="23.4" customHeight="1" x14ac:dyDescent="0.25">
      <c r="A220" s="115" t="s">
        <v>160</v>
      </c>
      <c r="B220" s="184" t="e">
        <f>N213</f>
        <v>#DIV/0!</v>
      </c>
      <c r="C220" s="184"/>
      <c r="D220" s="184"/>
      <c r="E220" s="161" t="s">
        <v>21</v>
      </c>
      <c r="F220" s="184" t="e">
        <f>B195</f>
        <v>#DIV/0!</v>
      </c>
      <c r="G220" s="184"/>
      <c r="H220" s="184"/>
      <c r="I220" s="102"/>
      <c r="J220" s="102"/>
      <c r="K220" s="102"/>
      <c r="L220" s="185" t="s">
        <v>9</v>
      </c>
      <c r="M220" s="186"/>
      <c r="N220" s="184" t="e">
        <f>B220-F220</f>
        <v>#DIV/0!</v>
      </c>
      <c r="O220" s="182"/>
      <c r="P220" s="182"/>
      <c r="Q220" s="149"/>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8"/>
      <c r="BI220" s="118"/>
      <c r="BJ220" s="118"/>
      <c r="BK220" s="118"/>
      <c r="BL220" s="118"/>
      <c r="BM220" s="118"/>
      <c r="BN220" s="118"/>
      <c r="BO220" s="118"/>
      <c r="BP220" s="118"/>
      <c r="BQ220" s="118"/>
      <c r="BR220" s="118"/>
    </row>
    <row r="221" spans="1:70" ht="27" customHeight="1" x14ac:dyDescent="0.25">
      <c r="A221" s="163"/>
      <c r="B221" s="188" t="s">
        <v>183</v>
      </c>
      <c r="C221" s="188"/>
      <c r="D221" s="188"/>
      <c r="E221" s="102"/>
      <c r="F221" s="188" t="s">
        <v>161</v>
      </c>
      <c r="G221" s="188"/>
      <c r="H221" s="188"/>
      <c r="I221" s="102"/>
      <c r="J221" s="102"/>
      <c r="K221" s="102"/>
      <c r="L221" s="102"/>
      <c r="M221" s="102"/>
      <c r="N221" s="188" t="s">
        <v>162</v>
      </c>
      <c r="O221" s="188"/>
      <c r="P221" s="188"/>
      <c r="Q221" s="149"/>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c r="BH221" s="118"/>
      <c r="BI221" s="118"/>
      <c r="BJ221" s="118"/>
      <c r="BK221" s="118"/>
      <c r="BL221" s="118"/>
      <c r="BM221" s="118"/>
      <c r="BN221" s="118"/>
      <c r="BO221" s="118"/>
      <c r="BP221" s="118"/>
      <c r="BQ221" s="118"/>
      <c r="BR221" s="118"/>
    </row>
    <row r="222" spans="1:70" ht="3.75" customHeight="1" x14ac:dyDescent="0.25">
      <c r="A222" s="163"/>
      <c r="B222" s="102"/>
      <c r="C222" s="102"/>
      <c r="D222" s="102"/>
      <c r="E222" s="102"/>
      <c r="F222" s="102"/>
      <c r="G222" s="102"/>
      <c r="H222" s="102"/>
      <c r="I222" s="102"/>
      <c r="J222" s="102"/>
      <c r="K222" s="102"/>
      <c r="L222" s="102"/>
      <c r="M222" s="102"/>
      <c r="N222" s="102"/>
      <c r="O222" s="102"/>
      <c r="P222" s="102"/>
      <c r="Q222" s="149"/>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c r="BH222" s="118"/>
      <c r="BI222" s="118"/>
      <c r="BJ222" s="118"/>
      <c r="BK222" s="118"/>
      <c r="BL222" s="118"/>
      <c r="BM222" s="118"/>
      <c r="BN222" s="118"/>
      <c r="BO222" s="118"/>
      <c r="BP222" s="118"/>
      <c r="BQ222" s="118"/>
      <c r="BR222" s="118"/>
    </row>
    <row r="223" spans="1:70" ht="21" customHeight="1" x14ac:dyDescent="0.25">
      <c r="A223" s="115" t="s">
        <v>195</v>
      </c>
      <c r="B223" s="183">
        <f>B43</f>
        <v>0</v>
      </c>
      <c r="C223" s="182"/>
      <c r="D223" s="182"/>
      <c r="E223" s="161" t="s">
        <v>144</v>
      </c>
      <c r="F223" s="184" t="e">
        <f>F220</f>
        <v>#DIV/0!</v>
      </c>
      <c r="G223" s="182"/>
      <c r="H223" s="182"/>
      <c r="I223" s="162" t="s">
        <v>14</v>
      </c>
      <c r="J223" s="170">
        <v>1000</v>
      </c>
      <c r="K223" s="101"/>
      <c r="L223" s="185" t="s">
        <v>9</v>
      </c>
      <c r="M223" s="186"/>
      <c r="N223" s="181" t="e">
        <f>B223*F223/1000</f>
        <v>#DIV/0!</v>
      </c>
      <c r="O223" s="182"/>
      <c r="P223" s="182"/>
      <c r="Q223" s="149"/>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row>
    <row r="224" spans="1:70" ht="30" customHeight="1" x14ac:dyDescent="0.25">
      <c r="A224" s="163"/>
      <c r="B224" s="187" t="s">
        <v>208</v>
      </c>
      <c r="C224" s="187"/>
      <c r="D224" s="187"/>
      <c r="E224" s="102"/>
      <c r="F224" s="187" t="s">
        <v>209</v>
      </c>
      <c r="G224" s="187"/>
      <c r="H224" s="187"/>
      <c r="I224" s="102"/>
      <c r="J224" s="102"/>
      <c r="K224" s="102"/>
      <c r="L224" s="102"/>
      <c r="M224" s="102"/>
      <c r="N224" s="187" t="s">
        <v>181</v>
      </c>
      <c r="O224" s="187"/>
      <c r="P224" s="187"/>
      <c r="Q224" s="149"/>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row>
    <row r="225" spans="1:70" ht="21.75" customHeight="1" x14ac:dyDescent="0.25">
      <c r="A225" s="163" t="s">
        <v>196</v>
      </c>
      <c r="B225" s="183">
        <f>F213</f>
        <v>0</v>
      </c>
      <c r="C225" s="182"/>
      <c r="D225" s="182"/>
      <c r="E225" s="161" t="s">
        <v>144</v>
      </c>
      <c r="F225" s="184" t="e">
        <f>N220</f>
        <v>#DIV/0!</v>
      </c>
      <c r="G225" s="182"/>
      <c r="H225" s="182"/>
      <c r="I225" s="162" t="s">
        <v>14</v>
      </c>
      <c r="J225" s="170">
        <v>1000</v>
      </c>
      <c r="K225" s="101"/>
      <c r="L225" s="185" t="s">
        <v>9</v>
      </c>
      <c r="M225" s="186"/>
      <c r="N225" s="181" t="e">
        <f>B225*F225/1000</f>
        <v>#DIV/0!</v>
      </c>
      <c r="O225" s="182"/>
      <c r="P225" s="182"/>
      <c r="Q225" s="149"/>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row>
    <row r="226" spans="1:70" ht="22.95" customHeight="1" x14ac:dyDescent="0.25">
      <c r="A226" s="163"/>
      <c r="B226" s="187" t="s">
        <v>217</v>
      </c>
      <c r="C226" s="187"/>
      <c r="D226" s="187"/>
      <c r="E226" s="102"/>
      <c r="F226" s="187" t="s">
        <v>210</v>
      </c>
      <c r="G226" s="187"/>
      <c r="H226" s="187"/>
      <c r="I226" s="102"/>
      <c r="J226" s="102"/>
      <c r="K226" s="102"/>
      <c r="L226" s="102"/>
      <c r="M226" s="102"/>
      <c r="N226" s="187" t="s">
        <v>182</v>
      </c>
      <c r="O226" s="187"/>
      <c r="P226" s="187"/>
      <c r="Q226" s="149"/>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row>
    <row r="227" spans="1:70" ht="15" customHeight="1" x14ac:dyDescent="0.25">
      <c r="A227" s="116"/>
      <c r="B227" s="375"/>
      <c r="C227" s="375"/>
      <c r="D227" s="375"/>
      <c r="E227" s="375"/>
      <c r="F227" s="375"/>
      <c r="G227" s="375"/>
      <c r="H227" s="375"/>
      <c r="I227" s="375"/>
      <c r="J227" s="375"/>
      <c r="K227" s="375"/>
      <c r="L227" s="375"/>
      <c r="M227" s="375"/>
      <c r="N227" s="375"/>
      <c r="O227" s="375"/>
      <c r="P227" s="375"/>
      <c r="Q227" s="152"/>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row>
    <row r="228" spans="1:70" ht="15" customHeight="1" x14ac:dyDescent="0.25">
      <c r="A228" s="374" t="s">
        <v>219</v>
      </c>
      <c r="B228" s="374"/>
      <c r="C228" s="374"/>
      <c r="D228" s="374"/>
      <c r="E228" s="102"/>
      <c r="F228" s="102"/>
      <c r="G228" s="102"/>
      <c r="H228" s="102"/>
      <c r="I228" s="102"/>
      <c r="J228" s="102"/>
      <c r="K228" s="102"/>
      <c r="L228" s="102"/>
      <c r="M228" s="102"/>
      <c r="N228" s="102"/>
      <c r="O228" s="102"/>
      <c r="P228" s="102"/>
      <c r="Q228" s="9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row>
  </sheetData>
  <sheetProtection algorithmName="SHA-512" hashValue="gM/qQ9gRcC/jodcXvqoCR8ZL3mpOtYuaSoW6G0HmjAew1E0Y74S5WQ+pKgWo1vAzC74DjI+pe1K1Ots7HlWpMg==" saltValue="woiDE+cw7VPdfmsfSb5wrw==" spinCount="100000" sheet="1" selectLockedCells="1"/>
  <mergeCells count="366">
    <mergeCell ref="A228:D228"/>
    <mergeCell ref="B227:P227"/>
    <mergeCell ref="B164:D164"/>
    <mergeCell ref="B175:N175"/>
    <mergeCell ref="B177:D177"/>
    <mergeCell ref="F177:H177"/>
    <mergeCell ref="L177:M177"/>
    <mergeCell ref="N177:P177"/>
    <mergeCell ref="B189:J189"/>
    <mergeCell ref="L189:M189"/>
    <mergeCell ref="N189:P189"/>
    <mergeCell ref="B190:J190"/>
    <mergeCell ref="N190:P190"/>
    <mergeCell ref="A193:Q193"/>
    <mergeCell ref="B185:M185"/>
    <mergeCell ref="N185:P185"/>
    <mergeCell ref="B186:C186"/>
    <mergeCell ref="D186:E186"/>
    <mergeCell ref="L171:M171"/>
    <mergeCell ref="B173:M173"/>
    <mergeCell ref="B178:D178"/>
    <mergeCell ref="F178:H178"/>
    <mergeCell ref="N178:P178"/>
    <mergeCell ref="B180:M180"/>
    <mergeCell ref="B182:J182"/>
    <mergeCell ref="L182:M182"/>
    <mergeCell ref="N182:P182"/>
    <mergeCell ref="B188:J188"/>
    <mergeCell ref="N188:P188"/>
    <mergeCell ref="A1:Q1"/>
    <mergeCell ref="A2:Q2"/>
    <mergeCell ref="A3:C3"/>
    <mergeCell ref="D3:H3"/>
    <mergeCell ref="K3:M3"/>
    <mergeCell ref="O3:P3"/>
    <mergeCell ref="B14:P15"/>
    <mergeCell ref="H186:M186"/>
    <mergeCell ref="B187:M187"/>
    <mergeCell ref="E10:F10"/>
    <mergeCell ref="H10:J10"/>
    <mergeCell ref="B11:Q11"/>
    <mergeCell ref="B12:D12"/>
    <mergeCell ref="F12:H12"/>
    <mergeCell ref="L12:M12"/>
    <mergeCell ref="N12:P12"/>
    <mergeCell ref="A6:P6"/>
    <mergeCell ref="B7:Q7"/>
    <mergeCell ref="E9:F9"/>
    <mergeCell ref="H9:J9"/>
    <mergeCell ref="L9:M9"/>
    <mergeCell ref="N9:P9"/>
    <mergeCell ref="F17:H17"/>
    <mergeCell ref="B18:Q18"/>
    <mergeCell ref="B20:D20"/>
    <mergeCell ref="F20:H20"/>
    <mergeCell ref="J20:M20"/>
    <mergeCell ref="N20:P20"/>
    <mergeCell ref="B13:D13"/>
    <mergeCell ref="F13:H13"/>
    <mergeCell ref="B16:D16"/>
    <mergeCell ref="F16:H16"/>
    <mergeCell ref="L16:M16"/>
    <mergeCell ref="N16:P16"/>
    <mergeCell ref="N22:P22"/>
    <mergeCell ref="B23:D23"/>
    <mergeCell ref="F23:H23"/>
    <mergeCell ref="B24:I24"/>
    <mergeCell ref="J24:K24"/>
    <mergeCell ref="L24:M24"/>
    <mergeCell ref="N24:P24"/>
    <mergeCell ref="B21:D21"/>
    <mergeCell ref="F21:H21"/>
    <mergeCell ref="J21:L21"/>
    <mergeCell ref="B22:D22"/>
    <mergeCell ref="F22:H22"/>
    <mergeCell ref="L22:M22"/>
    <mergeCell ref="B32:D32"/>
    <mergeCell ref="N32:P32"/>
    <mergeCell ref="B33:Q33"/>
    <mergeCell ref="B34:D34"/>
    <mergeCell ref="F34:H34"/>
    <mergeCell ref="L34:M34"/>
    <mergeCell ref="N34:P34"/>
    <mergeCell ref="A27:Q27"/>
    <mergeCell ref="B29:Q29"/>
    <mergeCell ref="B31:D31"/>
    <mergeCell ref="F31:H31"/>
    <mergeCell ref="L31:M31"/>
    <mergeCell ref="N31:P31"/>
    <mergeCell ref="B39:P39"/>
    <mergeCell ref="B41:C41"/>
    <mergeCell ref="E41:F41"/>
    <mergeCell ref="H41:I41"/>
    <mergeCell ref="K41:L41"/>
    <mergeCell ref="N41:P41"/>
    <mergeCell ref="B35:D35"/>
    <mergeCell ref="F35:H35"/>
    <mergeCell ref="B36:I36"/>
    <mergeCell ref="J36:K36"/>
    <mergeCell ref="L36:M36"/>
    <mergeCell ref="N36:P36"/>
    <mergeCell ref="B42:C42"/>
    <mergeCell ref="E42:F42"/>
    <mergeCell ref="H42:I42"/>
    <mergeCell ref="J42:M42"/>
    <mergeCell ref="N42:P42"/>
    <mergeCell ref="B43:D43"/>
    <mergeCell ref="F43:H43"/>
    <mergeCell ref="L43:M43"/>
    <mergeCell ref="N43:P43"/>
    <mergeCell ref="B49:K50"/>
    <mergeCell ref="L49:M49"/>
    <mergeCell ref="N49:P49"/>
    <mergeCell ref="B53:M53"/>
    <mergeCell ref="B54:L54"/>
    <mergeCell ref="B55:L55"/>
    <mergeCell ref="N55:P55"/>
    <mergeCell ref="B44:D44"/>
    <mergeCell ref="F44:H44"/>
    <mergeCell ref="N44:P44"/>
    <mergeCell ref="B46:M46"/>
    <mergeCell ref="B47:J47"/>
    <mergeCell ref="L47:M47"/>
    <mergeCell ref="N47:P47"/>
    <mergeCell ref="B63:D63"/>
    <mergeCell ref="F63:H63"/>
    <mergeCell ref="L63:M63"/>
    <mergeCell ref="N63:P63"/>
    <mergeCell ref="B64:D64"/>
    <mergeCell ref="F64:H64"/>
    <mergeCell ref="B57:L57"/>
    <mergeCell ref="N57:P57"/>
    <mergeCell ref="B58:J58"/>
    <mergeCell ref="N58:P58"/>
    <mergeCell ref="B59:J59"/>
    <mergeCell ref="K59:L59"/>
    <mergeCell ref="N59:P59"/>
    <mergeCell ref="A70:C70"/>
    <mergeCell ref="D70:H70"/>
    <mergeCell ref="A72:K72"/>
    <mergeCell ref="L72:N72"/>
    <mergeCell ref="A73:Q73"/>
    <mergeCell ref="A74:K74"/>
    <mergeCell ref="L74:O74"/>
    <mergeCell ref="B67:D67"/>
    <mergeCell ref="F67:H67"/>
    <mergeCell ref="L67:M67"/>
    <mergeCell ref="N67:P67"/>
    <mergeCell ref="B68:D68"/>
    <mergeCell ref="F68:H68"/>
    <mergeCell ref="E81:F81"/>
    <mergeCell ref="H81:K81"/>
    <mergeCell ref="E82:F82"/>
    <mergeCell ref="H82:K82"/>
    <mergeCell ref="L82:M82"/>
    <mergeCell ref="N82:P82"/>
    <mergeCell ref="A76:E76"/>
    <mergeCell ref="F76:H76"/>
    <mergeCell ref="J76:M76"/>
    <mergeCell ref="N76:P76"/>
    <mergeCell ref="B79:Q79"/>
    <mergeCell ref="E80:F80"/>
    <mergeCell ref="H80:K80"/>
    <mergeCell ref="L80:M80"/>
    <mergeCell ref="N80:P80"/>
    <mergeCell ref="B87:J87"/>
    <mergeCell ref="L87:M87"/>
    <mergeCell ref="N87:P87"/>
    <mergeCell ref="B89:I89"/>
    <mergeCell ref="L89:M89"/>
    <mergeCell ref="N89:P89"/>
    <mergeCell ref="E83:F83"/>
    <mergeCell ref="H83:K83"/>
    <mergeCell ref="B84:K84"/>
    <mergeCell ref="L84:M84"/>
    <mergeCell ref="N84:P84"/>
    <mergeCell ref="B85:J85"/>
    <mergeCell ref="L85:M85"/>
    <mergeCell ref="N85:P85"/>
    <mergeCell ref="B91:H91"/>
    <mergeCell ref="I91:K91"/>
    <mergeCell ref="L91:M91"/>
    <mergeCell ref="N91:P91"/>
    <mergeCell ref="B94:P94"/>
    <mergeCell ref="B96:D96"/>
    <mergeCell ref="F96:H96"/>
    <mergeCell ref="L96:M96"/>
    <mergeCell ref="N96:P96"/>
    <mergeCell ref="B103:D103"/>
    <mergeCell ref="F103:H103"/>
    <mergeCell ref="N103:P103"/>
    <mergeCell ref="B107:D107"/>
    <mergeCell ref="F107:H107"/>
    <mergeCell ref="L107:M107"/>
    <mergeCell ref="N107:P107"/>
    <mergeCell ref="B97:D97"/>
    <mergeCell ref="F97:H97"/>
    <mergeCell ref="N97:P97"/>
    <mergeCell ref="B99:M99"/>
    <mergeCell ref="B100:M100"/>
    <mergeCell ref="B102:D102"/>
    <mergeCell ref="F102:H102"/>
    <mergeCell ref="L102:M102"/>
    <mergeCell ref="N102:P102"/>
    <mergeCell ref="B115:M115"/>
    <mergeCell ref="N115:P115"/>
    <mergeCell ref="B116:C116"/>
    <mergeCell ref="D116:E116"/>
    <mergeCell ref="B118:J118"/>
    <mergeCell ref="N118:P118"/>
    <mergeCell ref="B108:D108"/>
    <mergeCell ref="F108:H108"/>
    <mergeCell ref="N108:P108"/>
    <mergeCell ref="B110:M110"/>
    <mergeCell ref="B112:J112"/>
    <mergeCell ref="L112:M112"/>
    <mergeCell ref="N112:P112"/>
    <mergeCell ref="D117:I117"/>
    <mergeCell ref="B125:D125"/>
    <mergeCell ref="F125:H125"/>
    <mergeCell ref="L125:M125"/>
    <mergeCell ref="N125:P125"/>
    <mergeCell ref="B126:D126"/>
    <mergeCell ref="F126:H126"/>
    <mergeCell ref="N126:P126"/>
    <mergeCell ref="B119:J119"/>
    <mergeCell ref="L119:M119"/>
    <mergeCell ref="N119:P119"/>
    <mergeCell ref="B120:J120"/>
    <mergeCell ref="N120:P120"/>
    <mergeCell ref="B123:N123"/>
    <mergeCell ref="B133:P133"/>
    <mergeCell ref="B134:E134"/>
    <mergeCell ref="H134:L134"/>
    <mergeCell ref="B135:E135"/>
    <mergeCell ref="N135:P135"/>
    <mergeCell ref="B136:E136"/>
    <mergeCell ref="H136:L136"/>
    <mergeCell ref="B129:Q129"/>
    <mergeCell ref="B131:D131"/>
    <mergeCell ref="F131:H131"/>
    <mergeCell ref="N131:P131"/>
    <mergeCell ref="B132:D132"/>
    <mergeCell ref="F132:H132"/>
    <mergeCell ref="N132:P132"/>
    <mergeCell ref="A141:C141"/>
    <mergeCell ref="D141:H141"/>
    <mergeCell ref="K141:M141"/>
    <mergeCell ref="O141:P141"/>
    <mergeCell ref="B137:D137"/>
    <mergeCell ref="F137:H137"/>
    <mergeCell ref="N137:P137"/>
    <mergeCell ref="B138:D138"/>
    <mergeCell ref="F138:H138"/>
    <mergeCell ref="N138:P138"/>
    <mergeCell ref="B146:P146"/>
    <mergeCell ref="B148:C148"/>
    <mergeCell ref="E148:F148"/>
    <mergeCell ref="H148:I148"/>
    <mergeCell ref="K148:L148"/>
    <mergeCell ref="N148:P148"/>
    <mergeCell ref="B144:D144"/>
    <mergeCell ref="F144:H144"/>
    <mergeCell ref="B142:Q142"/>
    <mergeCell ref="B143:D143"/>
    <mergeCell ref="F143:H143"/>
    <mergeCell ref="L143:M143"/>
    <mergeCell ref="N143:P143"/>
    <mergeCell ref="N144:P144"/>
    <mergeCell ref="B149:C149"/>
    <mergeCell ref="E149:F149"/>
    <mergeCell ref="H149:I149"/>
    <mergeCell ref="J149:M149"/>
    <mergeCell ref="N149:P149"/>
    <mergeCell ref="B150:D150"/>
    <mergeCell ref="F150:H150"/>
    <mergeCell ref="L150:M150"/>
    <mergeCell ref="N150:P150"/>
    <mergeCell ref="F151:H151"/>
    <mergeCell ref="N151:P151"/>
    <mergeCell ref="B153:M153"/>
    <mergeCell ref="B154:J154"/>
    <mergeCell ref="L154:M154"/>
    <mergeCell ref="N154:P154"/>
    <mergeCell ref="L155:M155"/>
    <mergeCell ref="N155:P155"/>
    <mergeCell ref="A151:E151"/>
    <mergeCell ref="B161:D161"/>
    <mergeCell ref="F160:H160"/>
    <mergeCell ref="L160:M160"/>
    <mergeCell ref="N160:P160"/>
    <mergeCell ref="N161:P161"/>
    <mergeCell ref="B160:D160"/>
    <mergeCell ref="B163:D163"/>
    <mergeCell ref="B172:D172"/>
    <mergeCell ref="F172:H172"/>
    <mergeCell ref="N172:P172"/>
    <mergeCell ref="F163:H163"/>
    <mergeCell ref="F164:H164"/>
    <mergeCell ref="L163:M163"/>
    <mergeCell ref="N163:P163"/>
    <mergeCell ref="N164:P164"/>
    <mergeCell ref="N168:P168"/>
    <mergeCell ref="B165:D165"/>
    <mergeCell ref="B166:D166"/>
    <mergeCell ref="F165:H165"/>
    <mergeCell ref="B169:P169"/>
    <mergeCell ref="B171:D171"/>
    <mergeCell ref="F171:H171"/>
    <mergeCell ref="F166:I166"/>
    <mergeCell ref="N171:P171"/>
    <mergeCell ref="N205:P205"/>
    <mergeCell ref="B210:D210"/>
    <mergeCell ref="F210:H210"/>
    <mergeCell ref="L210:M210"/>
    <mergeCell ref="N210:P210"/>
    <mergeCell ref="B202:J202"/>
    <mergeCell ref="N202:P202"/>
    <mergeCell ref="B195:D195"/>
    <mergeCell ref="F195:H195"/>
    <mergeCell ref="L195:M195"/>
    <mergeCell ref="N195:P195"/>
    <mergeCell ref="B196:D196"/>
    <mergeCell ref="F196:H196"/>
    <mergeCell ref="N196:P196"/>
    <mergeCell ref="B198:J198"/>
    <mergeCell ref="N198:P198"/>
    <mergeCell ref="B200:J200"/>
    <mergeCell ref="N200:P200"/>
    <mergeCell ref="B221:D221"/>
    <mergeCell ref="L165:M165"/>
    <mergeCell ref="N165:P165"/>
    <mergeCell ref="N166:P166"/>
    <mergeCell ref="B216:P216"/>
    <mergeCell ref="A219:P219"/>
    <mergeCell ref="B223:D223"/>
    <mergeCell ref="F221:H221"/>
    <mergeCell ref="N221:P221"/>
    <mergeCell ref="B214:D214"/>
    <mergeCell ref="F214:H214"/>
    <mergeCell ref="N214:P214"/>
    <mergeCell ref="B220:D220"/>
    <mergeCell ref="F220:H220"/>
    <mergeCell ref="L220:M220"/>
    <mergeCell ref="N220:P220"/>
    <mergeCell ref="B211:D211"/>
    <mergeCell ref="F211:H211"/>
    <mergeCell ref="N211:P211"/>
    <mergeCell ref="B213:D213"/>
    <mergeCell ref="F213:H213"/>
    <mergeCell ref="L213:M213"/>
    <mergeCell ref="N213:P213"/>
    <mergeCell ref="B204:J205"/>
    <mergeCell ref="N223:P223"/>
    <mergeCell ref="B225:D225"/>
    <mergeCell ref="F225:H225"/>
    <mergeCell ref="L225:M225"/>
    <mergeCell ref="N225:P225"/>
    <mergeCell ref="B226:D226"/>
    <mergeCell ref="F226:H226"/>
    <mergeCell ref="N226:P226"/>
    <mergeCell ref="F223:H223"/>
    <mergeCell ref="B224:D224"/>
    <mergeCell ref="F224:H224"/>
    <mergeCell ref="L223:M223"/>
    <mergeCell ref="N224:P224"/>
  </mergeCells>
  <pageMargins left="0.35" right="0.35" top="0.35" bottom="0.35" header="0.5" footer="0.4"/>
  <pageSetup scale="85" fitToWidth="2" fitToHeight="5" orientation="portrait" r:id="rId1"/>
  <rowBreaks count="3" manualBreakCount="3">
    <brk id="60" max="16383" man="1"/>
    <brk id="121"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236220</xdr:colOff>
                    <xdr:row>69</xdr:row>
                    <xdr:rowOff>0</xdr:rowOff>
                  </from>
                  <to>
                    <xdr:col>4</xdr:col>
                    <xdr:colOff>106680</xdr:colOff>
                    <xdr:row>71</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190500</xdr:colOff>
                    <xdr:row>69</xdr:row>
                    <xdr:rowOff>0</xdr:rowOff>
                  </from>
                  <to>
                    <xdr:col>5</xdr:col>
                    <xdr:colOff>449580</xdr:colOff>
                    <xdr:row>71</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11</xdr:col>
                    <xdr:colOff>68580</xdr:colOff>
                    <xdr:row>70</xdr:row>
                    <xdr:rowOff>68580</xdr:rowOff>
                  </from>
                  <to>
                    <xdr:col>13</xdr:col>
                    <xdr:colOff>228600</xdr:colOff>
                    <xdr:row>71</xdr:row>
                    <xdr:rowOff>220980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13</xdr:col>
                    <xdr:colOff>68580</xdr:colOff>
                    <xdr:row>70</xdr:row>
                    <xdr:rowOff>68580</xdr:rowOff>
                  </from>
                  <to>
                    <xdr:col>14</xdr:col>
                    <xdr:colOff>220980</xdr:colOff>
                    <xdr:row>71</xdr:row>
                    <xdr:rowOff>220980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14</xdr:col>
                    <xdr:colOff>76200</xdr:colOff>
                    <xdr:row>73</xdr:row>
                    <xdr:rowOff>0</xdr:rowOff>
                  </from>
                  <to>
                    <xdr:col>14</xdr:col>
                    <xdr:colOff>312420</xdr:colOff>
                    <xdr:row>74</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13</xdr:col>
                    <xdr:colOff>68580</xdr:colOff>
                    <xdr:row>73</xdr:row>
                    <xdr:rowOff>7620</xdr:rowOff>
                  </from>
                  <to>
                    <xdr:col>13</xdr:col>
                    <xdr:colOff>304800</xdr:colOff>
                    <xdr:row>74</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11</xdr:col>
                    <xdr:colOff>38100</xdr:colOff>
                    <xdr:row>73</xdr:row>
                    <xdr:rowOff>7620</xdr:rowOff>
                  </from>
                  <to>
                    <xdr:col>12</xdr:col>
                    <xdr:colOff>0</xdr:colOff>
                    <xdr:row>74</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3E06011EA3D409845E853C3D9F15A" ma:contentTypeVersion="15" ma:contentTypeDescription="Create a new document." ma:contentTypeScope="" ma:versionID="a0f0e962b32f3fe58a0681b58f65a22b">
  <xsd:schema xmlns:xsd="http://www.w3.org/2001/XMLSchema" xmlns:xs="http://www.w3.org/2001/XMLSchema" xmlns:p="http://schemas.microsoft.com/office/2006/metadata/properties" xmlns:ns1="http://schemas.microsoft.com/sharepoint/v3" xmlns:ns2="6a4a0b9d-52eb-4a29-b530-451dd16caa27" xmlns:ns3="95ef7b51-049d-4a73-a305-7f7fe75cdbef" targetNamespace="http://schemas.microsoft.com/office/2006/metadata/properties" ma:root="true" ma:fieldsID="884866547c8faa3aa5a36275813c85f8" ns1:_="" ns2:_="" ns3:_="">
    <xsd:import namespace="http://schemas.microsoft.com/sharepoint/v3"/>
    <xsd:import namespace="6a4a0b9d-52eb-4a29-b530-451dd16caa27"/>
    <xsd:import namespace="95ef7b51-049d-4a73-a305-7f7fe75cdbe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4a0b9d-52eb-4a29-b530-451dd16caa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ef7b51-049d-4a73-a305-7f7fe75cdb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a4a0b9d-52eb-4a29-b530-451dd16caa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C5A4D9-F742-483D-8DE0-FE45A5CFE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4a0b9d-52eb-4a29-b530-451dd16caa27"/>
    <ds:schemaRef ds:uri="95ef7b51-049d-4a73-a305-7f7fe75c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6EFCAF-3A35-4BDC-B24C-9D78483F70E6}">
  <ds:schemaRefs>
    <ds:schemaRef ds:uri="http://schemas.microsoft.com/sharepoint/v3/contenttype/forms"/>
  </ds:schemaRefs>
</ds:datastoreItem>
</file>

<file path=customXml/itemProps3.xml><?xml version="1.0" encoding="utf-8"?>
<ds:datastoreItem xmlns:ds="http://schemas.openxmlformats.org/officeDocument/2006/customXml" ds:itemID="{987726D7-9933-4276-8D23-597909DCC9BF}">
  <ds:schemaRefs>
    <ds:schemaRef ds:uri="http://purl.org/dc/terms/"/>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2006/metadata/properties"/>
    <ds:schemaRef ds:uri="http://schemas.microsoft.com/office/infopath/2007/PartnerControls"/>
    <ds:schemaRef ds:uri="0489a430-d97b-444c-bf3b-4517601bdf8c"/>
    <ds:schemaRef ds:uri="http://www.w3.org/XML/1998/namespace"/>
    <ds:schemaRef ds:uri="http://purl.org/dc/elements/1.1/"/>
    <ds:schemaRef ds:uri="6a4a0b9d-52eb-4a29-b530-451dd16caa27"/>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Lid lift Exemption 1st Levy </vt:lpstr>
    </vt:vector>
  </TitlesOfParts>
  <Manager/>
  <Company>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Revenue</dc:creator>
  <cp:keywords/>
  <dc:description/>
  <cp:lastModifiedBy>Graham, Tim (DOR)</cp:lastModifiedBy>
  <cp:revision/>
  <cp:lastPrinted>2025-09-30T16:55:45Z</cp:lastPrinted>
  <dcterms:created xsi:type="dcterms:W3CDTF">2002-12-18T19:03:54Z</dcterms:created>
  <dcterms:modified xsi:type="dcterms:W3CDTF">2025-10-15T15:29:20Z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010021{"F":2,"I":"4FF6-68DB-23D7-13AD"}</vt:lpwstr>
  </property>
  <property fmtid="{D5CDD505-2E9C-101B-9397-08002B2CF9AE}" pid="3" name="ContentTypeId">
    <vt:lpwstr>0x010100F953E06011EA3D409845E853C3D9F15A</vt:lpwstr>
  </property>
  <property fmtid="{D5CDD505-2E9C-101B-9397-08002B2CF9AE}" pid="4" name="Order">
    <vt:r8>100</vt:r8>
  </property>
  <property fmtid="{D5CDD505-2E9C-101B-9397-08002B2CF9AE}" pid="5" name="ab15b19d7a064f5db32120557ec0b679">
    <vt:lpwstr>tax policy administration and enforcement|bb66c3ba-4b75-4aab-928c-b7652127722c</vt:lpwstr>
  </property>
  <property fmtid="{D5CDD505-2E9C-101B-9397-08002B2CF9AE}" pid="6" name="p4f4d42cc0344013afb7693660b59f85">
    <vt:lpwstr>Property Tax Administration|c9fd3a11-8847-43c6-b565-24507d2acd0e</vt:lpwstr>
  </property>
  <property fmtid="{D5CDD505-2E9C-101B-9397-08002B2CF9AE}" pid="7" name="dorGroups">
    <vt:lpwstr>13;#Property Tax Administration|c9fd3a11-8847-43c6-b565-24507d2acd0e</vt:lpwstr>
  </property>
  <property fmtid="{D5CDD505-2E9C-101B-9397-08002B2CF9AE}" pid="8" name="dorPromote">
    <vt:bool>false</vt:bool>
  </property>
  <property fmtid="{D5CDD505-2E9C-101B-9397-08002B2CF9AE}" pid="9" name="f7de2eed8b264402a01219482b3ea987">
    <vt:lpwstr>Property Tax|8e8060a3-613c-4b15-988d-7de8de66ff7e</vt:lpwstr>
  </property>
  <property fmtid="{D5CDD505-2E9C-101B-9397-08002B2CF9AE}" pid="10" name="dorDivisions">
    <vt:lpwstr>12;#Property Tax|8e8060a3-613c-4b15-988d-7de8de66ff7e</vt:lpwstr>
  </property>
  <property fmtid="{D5CDD505-2E9C-101B-9397-08002B2CF9AE}" pid="11" name="dorFunctions">
    <vt:lpwstr>10;#tax policy administration and enforcement|bb66c3ba-4b75-4aab-928c-b7652127722c</vt:lpwstr>
  </property>
  <property fmtid="{D5CDD505-2E9C-101B-9397-08002B2CF9AE}" pid="12" name="MediaServiceImageTags">
    <vt:lpwstr/>
  </property>
  <property fmtid="{D5CDD505-2E9C-101B-9397-08002B2CF9AE}" pid="13" name="TaxCatchAll">
    <vt:lpwstr>13;#Property Tax Administration|c9fd3a11-8847-43c6-b565-24507d2acd0e;#12;#Property Tax|8e8060a3-613c-4b15-988d-7de8de66ff7e;#10;#tax policy administration and enforcement|bb66c3ba-4b75-4aab-928c-b7652127722c</vt:lpwstr>
  </property>
  <property fmtid="{D5CDD505-2E9C-101B-9397-08002B2CF9AE}" pid="14" name="pfc3fe8bce534044bacce8d1af50f428">
    <vt:lpwstr/>
  </property>
  <property fmtid="{D5CDD505-2E9C-101B-9397-08002B2CF9AE}" pid="15" name="kdc761e316ec48ffa635c780b19981b5">
    <vt:lpwstr/>
  </property>
  <property fmtid="{D5CDD505-2E9C-101B-9397-08002B2CF9AE}" pid="16" name="j6330e34b67c425bb11ea24c44febe90">
    <vt:lpwstr/>
  </property>
  <property fmtid="{D5CDD505-2E9C-101B-9397-08002B2CF9AE}" pid="17" name="dorDocumentType">
    <vt:lpwstr/>
  </property>
  <property fmtid="{D5CDD505-2E9C-101B-9397-08002B2CF9AE}" pid="18" name="d3b549b5739f495993677263bfa7dcdf">
    <vt:lpwstr/>
  </property>
  <property fmtid="{D5CDD505-2E9C-101B-9397-08002B2CF9AE}" pid="19" name="dorRecordSeries">
    <vt:lpwstr/>
  </property>
  <property fmtid="{D5CDD505-2E9C-101B-9397-08002B2CF9AE}" pid="20" name="dorTags">
    <vt:lpwstr/>
  </property>
  <property fmtid="{D5CDD505-2E9C-101B-9397-08002B2CF9AE}" pid="21" name="dorCitationReference">
    <vt:lpwstr/>
  </property>
</Properties>
</file>